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ijn Drive\Climate Lab\Proj_Mozambique\PDD\PDD review\Extra annexes\"/>
    </mc:Choice>
  </mc:AlternateContent>
  <xr:revisionPtr revIDLastSave="0" documentId="13_ncr:1_{AE40C2BB-A5A3-4EA9-B9BA-B56E3EDD4D7D}" xr6:coauthVersionLast="47" xr6:coauthVersionMax="47" xr10:uidLastSave="{00000000-0000-0000-0000-000000000000}"/>
  <bookViews>
    <workbookView xWindow="-105" yWindow="0" windowWidth="14985" windowHeight="15585" tabRatio="875" activeTab="1" xr2:uid="{00000000-000D-0000-FFFF-FFFF00000000}"/>
  </bookViews>
  <sheets>
    <sheet name="pivot" sheetId="5" r:id="rId1"/>
    <sheet name="Parcelas de Mangunde" sheetId="3" r:id="rId2"/>
  </sheet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8" i="3" l="1"/>
  <c r="K6" i="3"/>
  <c r="K5" i="3"/>
  <c r="K4" i="3"/>
  <c r="K3" i="3"/>
  <c r="T44" i="5"/>
  <c r="P44" i="5"/>
  <c r="P4" i="5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40" i="5"/>
  <c r="P41" i="5"/>
  <c r="P42" i="5"/>
  <c r="P43" i="5"/>
  <c r="P3" i="5"/>
  <c r="O44" i="5"/>
  <c r="G30" i="5" l="1"/>
  <c r="G29" i="5"/>
  <c r="G25" i="5"/>
  <c r="G24" i="5"/>
  <c r="Q9" i="5"/>
  <c r="R9" i="5" s="1"/>
  <c r="Q8" i="5"/>
  <c r="R8" i="5" s="1"/>
  <c r="Q10" i="5"/>
  <c r="R10" i="5" s="1"/>
  <c r="Q11" i="5"/>
  <c r="R11" i="5" s="1"/>
  <c r="Q19" i="5"/>
  <c r="Q21" i="5"/>
  <c r="Q22" i="5"/>
  <c r="R22" i="5" s="1"/>
  <c r="Q23" i="5"/>
  <c r="R23" i="5" s="1"/>
  <c r="Q24" i="5"/>
  <c r="R24" i="5" s="1"/>
  <c r="Q27" i="5"/>
  <c r="Q34" i="5"/>
  <c r="Q35" i="5"/>
  <c r="R35" i="5" s="1"/>
  <c r="Q36" i="5"/>
  <c r="R36" i="5" s="1"/>
  <c r="Q37" i="5"/>
  <c r="R37" i="5" s="1"/>
  <c r="Q38" i="5"/>
  <c r="R38" i="5" s="1"/>
  <c r="Q3" i="5"/>
  <c r="R3" i="5" s="1"/>
  <c r="G20" i="5"/>
  <c r="G19" i="5"/>
  <c r="G15" i="5"/>
  <c r="I9" i="5"/>
  <c r="G13" i="5"/>
  <c r="G9" i="5"/>
  <c r="G5" i="5"/>
  <c r="R21" i="5" l="1"/>
  <c r="Q7" i="5"/>
  <c r="R7" i="5" s="1"/>
  <c r="R34" i="5"/>
  <c r="R19" i="5"/>
  <c r="Q33" i="5"/>
  <c r="R33" i="5" s="1"/>
  <c r="Q32" i="5"/>
  <c r="R32" i="5" s="1"/>
  <c r="Q20" i="5"/>
  <c r="R20" i="5" s="1"/>
  <c r="Q31" i="5"/>
  <c r="R31" i="5" s="1"/>
  <c r="Q18" i="5"/>
  <c r="R18" i="5" s="1"/>
  <c r="Q6" i="5"/>
  <c r="R6" i="5" s="1"/>
  <c r="Q43" i="5"/>
  <c r="R43" i="5" s="1"/>
  <c r="Q30" i="5"/>
  <c r="R30" i="5" s="1"/>
  <c r="Q17" i="5"/>
  <c r="R17" i="5" s="1"/>
  <c r="Q5" i="5"/>
  <c r="R5" i="5" s="1"/>
  <c r="Q42" i="5"/>
  <c r="R42" i="5" s="1"/>
  <c r="Q29" i="5"/>
  <c r="R29" i="5" s="1"/>
  <c r="Q16" i="5"/>
  <c r="R16" i="5" s="1"/>
  <c r="Q4" i="5"/>
  <c r="R4" i="5" s="1"/>
  <c r="Q41" i="5"/>
  <c r="R41" i="5" s="1"/>
  <c r="Q28" i="5"/>
  <c r="R28" i="5" s="1"/>
  <c r="Q15" i="5"/>
  <c r="R15" i="5" s="1"/>
  <c r="Q40" i="5"/>
  <c r="R40" i="5" s="1"/>
  <c r="Q26" i="5"/>
  <c r="R26" i="5" s="1"/>
  <c r="Q14" i="5"/>
  <c r="R14" i="5" s="1"/>
  <c r="Q39" i="5"/>
  <c r="R39" i="5" s="1"/>
  <c r="Q25" i="5"/>
  <c r="R25" i="5" s="1"/>
  <c r="Q13" i="5"/>
  <c r="R13" i="5" s="1"/>
  <c r="Q12" i="5"/>
  <c r="R12" i="5" s="1"/>
  <c r="R27" i="5"/>
  <c r="D2" i="3"/>
  <c r="H2" i="3" s="1"/>
  <c r="D3" i="3"/>
  <c r="H3" i="3" s="1"/>
  <c r="D4" i="3"/>
  <c r="D5" i="3"/>
  <c r="D6" i="3"/>
  <c r="D7" i="3"/>
  <c r="D8" i="3"/>
  <c r="H8" i="3" s="1"/>
  <c r="D9" i="3"/>
  <c r="H9" i="3" s="1"/>
  <c r="D10" i="3"/>
  <c r="D11" i="3"/>
  <c r="D12" i="3"/>
  <c r="H12" i="3" s="1"/>
  <c r="D13" i="3"/>
  <c r="D14" i="3"/>
  <c r="H14" i="3" s="1"/>
  <c r="D15" i="3"/>
  <c r="H15" i="3" s="1"/>
  <c r="D16" i="3"/>
  <c r="D17" i="3"/>
  <c r="H17" i="3" s="1"/>
  <c r="D18" i="3"/>
  <c r="H18" i="3" s="1"/>
  <c r="D19" i="3"/>
  <c r="H19" i="3" s="1"/>
  <c r="D20" i="3"/>
  <c r="H20" i="3" s="1"/>
  <c r="D21" i="3"/>
  <c r="H21" i="3" s="1"/>
  <c r="D22" i="3"/>
  <c r="H22" i="3" s="1"/>
  <c r="D23" i="3"/>
  <c r="H23" i="3" s="1"/>
  <c r="D24" i="3"/>
  <c r="H24" i="3" s="1"/>
  <c r="D25" i="3"/>
  <c r="H25" i="3" s="1"/>
  <c r="D26" i="3"/>
  <c r="H26" i="3" s="1"/>
  <c r="D27" i="3"/>
  <c r="H27" i="3" s="1"/>
  <c r="D28" i="3"/>
  <c r="D29" i="3"/>
  <c r="H29" i="3" s="1"/>
  <c r="D30" i="3"/>
  <c r="H30" i="3" s="1"/>
  <c r="D31" i="3"/>
  <c r="H31" i="3" s="1"/>
  <c r="D32" i="3"/>
  <c r="H32" i="3" s="1"/>
  <c r="D33" i="3"/>
  <c r="H33" i="3" s="1"/>
  <c r="D34" i="3"/>
  <c r="H34" i="3" s="1"/>
  <c r="D35" i="3"/>
  <c r="H35" i="3" s="1"/>
  <c r="D36" i="3"/>
  <c r="H36" i="3" s="1"/>
  <c r="D37" i="3"/>
  <c r="H37" i="3" s="1"/>
  <c r="D38" i="3"/>
  <c r="H38" i="3" s="1"/>
  <c r="D39" i="3"/>
  <c r="H39" i="3" s="1"/>
  <c r="D40" i="3"/>
  <c r="D41" i="3"/>
  <c r="D42" i="3"/>
  <c r="H42" i="3" s="1"/>
  <c r="D43" i="3"/>
  <c r="H43" i="3" s="1"/>
  <c r="D44" i="3"/>
  <c r="H44" i="3" s="1"/>
  <c r="D45" i="3"/>
  <c r="H45" i="3" s="1"/>
  <c r="D46" i="3"/>
  <c r="D47" i="3"/>
  <c r="D48" i="3"/>
  <c r="H48" i="3" s="1"/>
  <c r="D49" i="3"/>
  <c r="H49" i="3" s="1"/>
  <c r="D50" i="3"/>
  <c r="H50" i="3" s="1"/>
  <c r="D51" i="3"/>
  <c r="H51" i="3" s="1"/>
  <c r="D52" i="3"/>
  <c r="D53" i="3"/>
  <c r="H53" i="3" s="1"/>
  <c r="D54" i="3"/>
  <c r="H54" i="3" s="1"/>
  <c r="D55" i="3"/>
  <c r="H55" i="3" s="1"/>
  <c r="D56" i="3"/>
  <c r="H56" i="3" s="1"/>
  <c r="D57" i="3"/>
  <c r="H57" i="3" s="1"/>
  <c r="D58" i="3"/>
  <c r="H58" i="3" s="1"/>
  <c r="D59" i="3"/>
  <c r="H59" i="3" s="1"/>
  <c r="D60" i="3"/>
  <c r="H60" i="3" s="1"/>
  <c r="D61" i="3"/>
  <c r="H61" i="3" s="1"/>
  <c r="D62" i="3"/>
  <c r="H62" i="3" s="1"/>
  <c r="D63" i="3"/>
  <c r="H63" i="3" s="1"/>
  <c r="D64" i="3"/>
  <c r="D65" i="3"/>
  <c r="H65" i="3" s="1"/>
  <c r="D66" i="3"/>
  <c r="H66" i="3" s="1"/>
  <c r="D67" i="3"/>
  <c r="H67" i="3" s="1"/>
  <c r="D68" i="3"/>
  <c r="H68" i="3" s="1"/>
  <c r="D69" i="3"/>
  <c r="H69" i="3" s="1"/>
  <c r="D70" i="3"/>
  <c r="D71" i="3"/>
  <c r="D72" i="3"/>
  <c r="H72" i="3" s="1"/>
  <c r="D73" i="3"/>
  <c r="H73" i="3" s="1"/>
  <c r="D74" i="3"/>
  <c r="H74" i="3" s="1"/>
  <c r="D75" i="3"/>
  <c r="H75" i="3" s="1"/>
  <c r="D76" i="3"/>
  <c r="D77" i="3"/>
  <c r="D78" i="3"/>
  <c r="H78" i="3" s="1"/>
  <c r="D79" i="3"/>
  <c r="H79" i="3" s="1"/>
  <c r="D80" i="3"/>
  <c r="H80" i="3" s="1"/>
  <c r="D81" i="3"/>
  <c r="H81" i="3" s="1"/>
  <c r="D82" i="3"/>
  <c r="D83" i="3"/>
  <c r="D84" i="3"/>
  <c r="H84" i="3" s="1"/>
  <c r="D85" i="3"/>
  <c r="H85" i="3" s="1"/>
  <c r="D86" i="3"/>
  <c r="H86" i="3" s="1"/>
  <c r="D87" i="3"/>
  <c r="H87" i="3" s="1"/>
  <c r="D88" i="3"/>
  <c r="D89" i="3"/>
  <c r="H89" i="3" s="1"/>
  <c r="D90" i="3"/>
  <c r="H90" i="3" s="1"/>
  <c r="D91" i="3"/>
  <c r="H91" i="3" s="1"/>
  <c r="D92" i="3"/>
  <c r="H92" i="3" s="1"/>
  <c r="D93" i="3"/>
  <c r="H93" i="3" s="1"/>
  <c r="D94" i="3"/>
  <c r="H94" i="3" s="1"/>
  <c r="D95" i="3"/>
  <c r="H95" i="3" s="1"/>
  <c r="D96" i="3"/>
  <c r="H96" i="3" s="1"/>
  <c r="D97" i="3"/>
  <c r="D98" i="3"/>
  <c r="H98" i="3" s="1"/>
  <c r="D99" i="3"/>
  <c r="H99" i="3" s="1"/>
  <c r="D100" i="3"/>
  <c r="D101" i="3"/>
  <c r="H101" i="3" s="1"/>
  <c r="D102" i="3"/>
  <c r="H102" i="3" s="1"/>
  <c r="D103" i="3"/>
  <c r="H103" i="3" s="1"/>
  <c r="D104" i="3"/>
  <c r="H104" i="3" s="1"/>
  <c r="D105" i="3"/>
  <c r="H105" i="3" s="1"/>
  <c r="D106" i="3"/>
  <c r="H106" i="3" s="1"/>
  <c r="D107" i="3"/>
  <c r="D108" i="3"/>
  <c r="H108" i="3" s="1"/>
  <c r="D109" i="3"/>
  <c r="H109" i="3" s="1"/>
  <c r="D110" i="3"/>
  <c r="H110" i="3" s="1"/>
  <c r="D111" i="3"/>
  <c r="H111" i="3" s="1"/>
  <c r="D112" i="3"/>
  <c r="D113" i="3"/>
  <c r="D114" i="3"/>
  <c r="H114" i="3" s="1"/>
  <c r="D115" i="3"/>
  <c r="H115" i="3" s="1"/>
  <c r="D116" i="3"/>
  <c r="H116" i="3" s="1"/>
  <c r="D117" i="3"/>
  <c r="H117" i="3" s="1"/>
  <c r="D118" i="3"/>
  <c r="D119" i="3"/>
  <c r="D120" i="3"/>
  <c r="H120" i="3" s="1"/>
  <c r="D121" i="3"/>
  <c r="H121" i="3" s="1"/>
  <c r="D122" i="3"/>
  <c r="H122" i="3" s="1"/>
  <c r="D123" i="3"/>
  <c r="H123" i="3" s="1"/>
  <c r="D124" i="3"/>
  <c r="D125" i="3"/>
  <c r="H125" i="3" s="1"/>
  <c r="D126" i="3"/>
  <c r="H126" i="3" s="1"/>
  <c r="D127" i="3"/>
  <c r="H127" i="3" s="1"/>
  <c r="D128" i="3"/>
  <c r="H128" i="3" s="1"/>
  <c r="D129" i="3"/>
  <c r="H129" i="3" s="1"/>
  <c r="D130" i="3"/>
  <c r="H130" i="3" s="1"/>
  <c r="D131" i="3"/>
  <c r="H131" i="3" s="1"/>
  <c r="D132" i="3"/>
  <c r="H132" i="3" s="1"/>
  <c r="D133" i="3"/>
  <c r="H133" i="3" s="1"/>
  <c r="D134" i="3"/>
  <c r="H134" i="3" s="1"/>
  <c r="D135" i="3"/>
  <c r="H135" i="3" s="1"/>
  <c r="D136" i="3"/>
  <c r="D137" i="3"/>
  <c r="H137" i="3" s="1"/>
  <c r="D138" i="3"/>
  <c r="H138" i="3" s="1"/>
  <c r="D139" i="3"/>
  <c r="H139" i="3" s="1"/>
  <c r="D140" i="3"/>
  <c r="H140" i="3" s="1"/>
  <c r="D141" i="3"/>
  <c r="H141" i="3" s="1"/>
  <c r="D142" i="3"/>
  <c r="H142" i="3" s="1"/>
  <c r="D143" i="3"/>
  <c r="D144" i="3"/>
  <c r="H144" i="3" s="1"/>
  <c r="D145" i="3"/>
  <c r="H145" i="3" s="1"/>
  <c r="D146" i="3"/>
  <c r="H146" i="3" s="1"/>
  <c r="D147" i="3"/>
  <c r="H147" i="3" s="1"/>
  <c r="D148" i="3"/>
  <c r="D149" i="3"/>
  <c r="D150" i="3"/>
  <c r="H150" i="3" s="1"/>
  <c r="D151" i="3"/>
  <c r="H151" i="3" s="1"/>
  <c r="D152" i="3"/>
  <c r="H152" i="3" s="1"/>
  <c r="D153" i="3"/>
  <c r="H153" i="3" s="1"/>
  <c r="D154" i="3"/>
  <c r="D155" i="3"/>
  <c r="D156" i="3"/>
  <c r="H156" i="3" s="1"/>
  <c r="D157" i="3"/>
  <c r="D158" i="3"/>
  <c r="H158" i="3" s="1"/>
  <c r="D159" i="3"/>
  <c r="H159" i="3" s="1"/>
  <c r="D160" i="3"/>
  <c r="D161" i="3"/>
  <c r="H161" i="3" s="1"/>
  <c r="D162" i="3"/>
  <c r="H162" i="3" s="1"/>
  <c r="D163" i="3"/>
  <c r="H163" i="3" s="1"/>
  <c r="D164" i="3"/>
  <c r="H164" i="3" s="1"/>
  <c r="D165" i="3"/>
  <c r="H165" i="3" s="1"/>
  <c r="D166" i="3"/>
  <c r="H166" i="3" s="1"/>
  <c r="D167" i="3"/>
  <c r="H167" i="3" s="1"/>
  <c r="D168" i="3"/>
  <c r="H168" i="3" s="1"/>
  <c r="D169" i="3"/>
  <c r="H169" i="3" s="1"/>
  <c r="D170" i="3"/>
  <c r="H170" i="3" s="1"/>
  <c r="D171" i="3"/>
  <c r="H171" i="3" s="1"/>
  <c r="D172" i="3"/>
  <c r="D173" i="3"/>
  <c r="H173" i="3" s="1"/>
  <c r="D174" i="3"/>
  <c r="H174" i="3" s="1"/>
  <c r="D175" i="3"/>
  <c r="H175" i="3" s="1"/>
  <c r="D176" i="3"/>
  <c r="H176" i="3" s="1"/>
  <c r="D177" i="3"/>
  <c r="H177" i="3" s="1"/>
  <c r="D178" i="3"/>
  <c r="H178" i="3" s="1"/>
  <c r="D179" i="3"/>
  <c r="H179" i="3" s="1"/>
  <c r="D180" i="3"/>
  <c r="H180" i="3" s="1"/>
  <c r="D181" i="3"/>
  <c r="H181" i="3" s="1"/>
  <c r="D182" i="3"/>
  <c r="H182" i="3" s="1"/>
  <c r="D183" i="3"/>
  <c r="H183" i="3" s="1"/>
  <c r="D184" i="3"/>
  <c r="D185" i="3"/>
  <c r="D186" i="3"/>
  <c r="H186" i="3" s="1"/>
  <c r="D187" i="3"/>
  <c r="H187" i="3" s="1"/>
  <c r="D188" i="3"/>
  <c r="H188" i="3" s="1"/>
  <c r="D189" i="3"/>
  <c r="H189" i="3" s="1"/>
  <c r="D190" i="3"/>
  <c r="D191" i="3"/>
  <c r="D192" i="3"/>
  <c r="H192" i="3" s="1"/>
  <c r="D193" i="3"/>
  <c r="H193" i="3" s="1"/>
  <c r="D194" i="3"/>
  <c r="H194" i="3" s="1"/>
  <c r="D195" i="3"/>
  <c r="H195" i="3" s="1"/>
  <c r="D196" i="3"/>
  <c r="D197" i="3"/>
  <c r="H197" i="3" s="1"/>
  <c r="D198" i="3"/>
  <c r="H198" i="3" s="1"/>
  <c r="D199" i="3"/>
  <c r="H199" i="3" s="1"/>
  <c r="D200" i="3"/>
  <c r="H200" i="3" s="1"/>
  <c r="D201" i="3"/>
  <c r="H201" i="3" s="1"/>
  <c r="D202" i="3"/>
  <c r="H202" i="3" s="1"/>
  <c r="D203" i="3"/>
  <c r="H203" i="3" s="1"/>
  <c r="D204" i="3"/>
  <c r="H204" i="3" s="1"/>
  <c r="D205" i="3"/>
  <c r="H205" i="3" s="1"/>
  <c r="D206" i="3"/>
  <c r="H206" i="3" s="1"/>
  <c r="D207" i="3"/>
  <c r="H207" i="3" s="1"/>
  <c r="D208" i="3"/>
  <c r="D209" i="3"/>
  <c r="H209" i="3" s="1"/>
  <c r="D210" i="3"/>
  <c r="H210" i="3" s="1"/>
  <c r="D211" i="3"/>
  <c r="H211" i="3" s="1"/>
  <c r="D212" i="3"/>
  <c r="H212" i="3" s="1"/>
  <c r="D213" i="3"/>
  <c r="H213" i="3" s="1"/>
  <c r="D214" i="3"/>
  <c r="D215" i="3"/>
  <c r="D216" i="3"/>
  <c r="H216" i="3" s="1"/>
  <c r="D217" i="3"/>
  <c r="H217" i="3" s="1"/>
  <c r="D218" i="3"/>
  <c r="H218" i="3" s="1"/>
  <c r="D219" i="3"/>
  <c r="H219" i="3" s="1"/>
  <c r="D220" i="3"/>
  <c r="D221" i="3"/>
  <c r="D222" i="3"/>
  <c r="H222" i="3" s="1"/>
  <c r="D223" i="3"/>
  <c r="H223" i="3" s="1"/>
  <c r="D224" i="3"/>
  <c r="D225" i="3"/>
  <c r="H225" i="3" s="1"/>
  <c r="D226" i="3"/>
  <c r="D227" i="3"/>
  <c r="D228" i="3"/>
  <c r="H228" i="3" s="1"/>
  <c r="D229" i="3"/>
  <c r="H229" i="3" s="1"/>
  <c r="D230" i="3"/>
  <c r="H230" i="3" s="1"/>
  <c r="D231" i="3"/>
  <c r="H231" i="3" s="1"/>
  <c r="D232" i="3"/>
  <c r="D233" i="3"/>
  <c r="H233" i="3" s="1"/>
  <c r="D234" i="3"/>
  <c r="H234" i="3" s="1"/>
  <c r="D235" i="3"/>
  <c r="H235" i="3" s="1"/>
  <c r="D236" i="3"/>
  <c r="H236" i="3" s="1"/>
  <c r="D237" i="3"/>
  <c r="H237" i="3" s="1"/>
  <c r="D238" i="3"/>
  <c r="H238" i="3" s="1"/>
  <c r="D239" i="3"/>
  <c r="D240" i="3"/>
  <c r="H240" i="3" s="1"/>
  <c r="D241" i="3"/>
  <c r="D242" i="3"/>
  <c r="H242" i="3" s="1"/>
  <c r="D243" i="3"/>
  <c r="H243" i="3" s="1"/>
  <c r="D244" i="3"/>
  <c r="D245" i="3"/>
  <c r="H245" i="3" s="1"/>
  <c r="D246" i="3"/>
  <c r="H246" i="3" s="1"/>
  <c r="D247" i="3"/>
  <c r="H247" i="3" s="1"/>
  <c r="D248" i="3"/>
  <c r="H248" i="3" s="1"/>
  <c r="D249" i="3"/>
  <c r="H249" i="3" s="1"/>
  <c r="D250" i="3"/>
  <c r="D251" i="3"/>
  <c r="H251" i="3" s="1"/>
  <c r="D252" i="3"/>
  <c r="H252" i="3" s="1"/>
  <c r="D253" i="3"/>
  <c r="H253" i="3" s="1"/>
  <c r="D254" i="3"/>
  <c r="H254" i="3" s="1"/>
  <c r="D255" i="3"/>
  <c r="H255" i="3" s="1"/>
  <c r="D256" i="3"/>
  <c r="D257" i="3"/>
  <c r="D258" i="3"/>
  <c r="H258" i="3" s="1"/>
  <c r="D259" i="3"/>
  <c r="H259" i="3" s="1"/>
  <c r="D260" i="3"/>
  <c r="H260" i="3" s="1"/>
  <c r="D261" i="3"/>
  <c r="H261" i="3" s="1"/>
  <c r="D262" i="3"/>
  <c r="D263" i="3"/>
  <c r="D264" i="3"/>
  <c r="H264" i="3" s="1"/>
  <c r="D265" i="3"/>
  <c r="H265" i="3" s="1"/>
  <c r="D266" i="3"/>
  <c r="H266" i="3" s="1"/>
  <c r="D267" i="3"/>
  <c r="H267" i="3" s="1"/>
  <c r="D268" i="3"/>
  <c r="D269" i="3"/>
  <c r="H269" i="3" s="1"/>
  <c r="D270" i="3"/>
  <c r="H270" i="3" s="1"/>
  <c r="D271" i="3"/>
  <c r="H271" i="3" s="1"/>
  <c r="D272" i="3"/>
  <c r="H272" i="3" s="1"/>
  <c r="D273" i="3"/>
  <c r="H273" i="3" s="1"/>
  <c r="D274" i="3"/>
  <c r="D275" i="3"/>
  <c r="H275" i="3" s="1"/>
  <c r="D276" i="3"/>
  <c r="H276" i="3" s="1"/>
  <c r="D277" i="3"/>
  <c r="H277" i="3" s="1"/>
  <c r="D278" i="3"/>
  <c r="H278" i="3" s="1"/>
  <c r="D279" i="3"/>
  <c r="H279" i="3" s="1"/>
  <c r="D280" i="3"/>
  <c r="D281" i="3"/>
  <c r="H281" i="3" s="1"/>
  <c r="D282" i="3"/>
  <c r="H282" i="3" s="1"/>
  <c r="D283" i="3"/>
  <c r="H283" i="3" s="1"/>
  <c r="D284" i="3"/>
  <c r="H284" i="3" s="1"/>
  <c r="D285" i="3"/>
  <c r="H285" i="3" s="1"/>
  <c r="D286" i="3"/>
  <c r="D287" i="3"/>
  <c r="D288" i="3"/>
  <c r="H288" i="3" s="1"/>
  <c r="D289" i="3"/>
  <c r="H289" i="3" s="1"/>
  <c r="D290" i="3"/>
  <c r="H290" i="3" s="1"/>
  <c r="D291" i="3"/>
  <c r="H291" i="3" s="1"/>
  <c r="D292" i="3"/>
  <c r="D293" i="3"/>
  <c r="D294" i="3"/>
  <c r="H294" i="3" s="1"/>
  <c r="D295" i="3"/>
  <c r="H295" i="3" s="1"/>
  <c r="D296" i="3"/>
  <c r="D297" i="3"/>
  <c r="H297" i="3" s="1"/>
  <c r="D298" i="3"/>
  <c r="H298" i="3" s="1"/>
  <c r="D299" i="3"/>
  <c r="H299" i="3" s="1"/>
  <c r="D300" i="3"/>
  <c r="H300" i="3" s="1"/>
  <c r="D301" i="3"/>
  <c r="D302" i="3"/>
  <c r="H302" i="3" s="1"/>
  <c r="D303" i="3"/>
  <c r="H303" i="3" s="1"/>
  <c r="D304" i="3"/>
  <c r="D305" i="3"/>
  <c r="H305" i="3" s="1"/>
  <c r="D306" i="3"/>
  <c r="H306" i="3" s="1"/>
  <c r="D307" i="3"/>
  <c r="H307" i="3" s="1"/>
  <c r="D308" i="3"/>
  <c r="D309" i="3"/>
  <c r="H309" i="3" s="1"/>
  <c r="D310" i="3"/>
  <c r="D311" i="3"/>
  <c r="H311" i="3" s="1"/>
  <c r="D312" i="3"/>
  <c r="H312" i="3" s="1"/>
  <c r="D313" i="3"/>
  <c r="H313" i="3" s="1"/>
  <c r="D314" i="3"/>
  <c r="H314" i="3" s="1"/>
  <c r="D315" i="3"/>
  <c r="H315" i="3" s="1"/>
  <c r="D316" i="3"/>
  <c r="D317" i="3"/>
  <c r="H317" i="3" s="1"/>
  <c r="D318" i="3"/>
  <c r="H318" i="3" s="1"/>
  <c r="D319" i="3"/>
  <c r="H319" i="3" s="1"/>
  <c r="D320" i="3"/>
  <c r="D321" i="3"/>
  <c r="H321" i="3" s="1"/>
  <c r="D322" i="3"/>
  <c r="D323" i="3"/>
  <c r="D324" i="3"/>
  <c r="H324" i="3" s="1"/>
  <c r="D325" i="3"/>
  <c r="H325" i="3" s="1"/>
  <c r="D326" i="3"/>
  <c r="H326" i="3" s="1"/>
  <c r="D327" i="3"/>
  <c r="H327" i="3" s="1"/>
  <c r="D328" i="3"/>
  <c r="D329" i="3"/>
  <c r="D330" i="3"/>
  <c r="H330" i="3" s="1"/>
  <c r="D331" i="3"/>
  <c r="H331" i="3" s="1"/>
  <c r="D332" i="3"/>
  <c r="H332" i="3" s="1"/>
  <c r="D333" i="3"/>
  <c r="H333" i="3" s="1"/>
  <c r="D334" i="3"/>
  <c r="H334" i="3" s="1"/>
  <c r="D335" i="3"/>
  <c r="D336" i="3"/>
  <c r="D337" i="3"/>
  <c r="H337" i="3" s="1"/>
  <c r="D338" i="3"/>
  <c r="H338" i="3" s="1"/>
  <c r="D339" i="3"/>
  <c r="H339" i="3" s="1"/>
  <c r="D340" i="3"/>
  <c r="D341" i="3"/>
  <c r="H341" i="3" s="1"/>
  <c r="D342" i="3"/>
  <c r="H342" i="3" s="1"/>
  <c r="D343" i="3"/>
  <c r="H343" i="3" s="1"/>
  <c r="D344" i="3"/>
  <c r="D345" i="3"/>
  <c r="H345" i="3" s="1"/>
  <c r="D346" i="3"/>
  <c r="D347" i="3"/>
  <c r="D348" i="3"/>
  <c r="H348" i="3" s="1"/>
  <c r="D349" i="3"/>
  <c r="H349" i="3" s="1"/>
  <c r="D350" i="3"/>
  <c r="H350" i="3" s="1"/>
  <c r="D351" i="3"/>
  <c r="H351" i="3" s="1"/>
  <c r="D352" i="3"/>
  <c r="D353" i="3"/>
  <c r="H353" i="3" s="1"/>
  <c r="D354" i="3"/>
  <c r="H354" i="3" s="1"/>
  <c r="D355" i="3"/>
  <c r="H355" i="3" s="1"/>
  <c r="D356" i="3"/>
  <c r="H356" i="3" s="1"/>
  <c r="D357" i="3"/>
  <c r="H357" i="3" s="1"/>
  <c r="D358" i="3"/>
  <c r="D359" i="3"/>
  <c r="D360" i="3"/>
  <c r="D361" i="3"/>
  <c r="H361" i="3" s="1"/>
  <c r="D362" i="3"/>
  <c r="H362" i="3" s="1"/>
  <c r="D363" i="3"/>
  <c r="H363" i="3" s="1"/>
  <c r="D364" i="3"/>
  <c r="D365" i="3"/>
  <c r="D366" i="3"/>
  <c r="H366" i="3" s="1"/>
  <c r="D367" i="3"/>
  <c r="H367" i="3" s="1"/>
  <c r="D368" i="3"/>
  <c r="D369" i="3"/>
  <c r="H369" i="3" s="1"/>
  <c r="D370" i="3"/>
  <c r="D371" i="3"/>
  <c r="D372" i="3"/>
  <c r="H372" i="3" s="1"/>
  <c r="D373" i="3"/>
  <c r="H373" i="3" s="1"/>
  <c r="D374" i="3"/>
  <c r="H374" i="3" s="1"/>
  <c r="D375" i="3"/>
  <c r="H375" i="3" s="1"/>
  <c r="D376" i="3"/>
  <c r="D377" i="3"/>
  <c r="H377" i="3" s="1"/>
  <c r="D378" i="3"/>
  <c r="H378" i="3" s="1"/>
  <c r="D379" i="3"/>
  <c r="H379" i="3" s="1"/>
  <c r="D380" i="3"/>
  <c r="H380" i="3" s="1"/>
  <c r="D381" i="3"/>
  <c r="H381" i="3" s="1"/>
  <c r="D382" i="3"/>
  <c r="H382" i="3" s="1"/>
  <c r="D383" i="3"/>
  <c r="D384" i="3"/>
  <c r="H384" i="3" s="1"/>
  <c r="D385" i="3"/>
  <c r="D386" i="3"/>
  <c r="H386" i="3" s="1"/>
  <c r="D387" i="3"/>
  <c r="H387" i="3" s="1"/>
  <c r="D388" i="3"/>
  <c r="D389" i="3"/>
  <c r="H389" i="3" s="1"/>
  <c r="D390" i="3"/>
  <c r="H390" i="3" s="1"/>
  <c r="D391" i="3"/>
  <c r="H391" i="3" s="1"/>
  <c r="D392" i="3"/>
  <c r="D393" i="3"/>
  <c r="H393" i="3" s="1"/>
  <c r="D394" i="3"/>
  <c r="D395" i="3"/>
  <c r="D396" i="3"/>
  <c r="H396" i="3" s="1"/>
  <c r="D397" i="3"/>
  <c r="H397" i="3" s="1"/>
  <c r="D398" i="3"/>
  <c r="H398" i="3" s="1"/>
  <c r="D399" i="3"/>
  <c r="H399" i="3" s="1"/>
  <c r="D400" i="3"/>
  <c r="D401" i="3"/>
  <c r="D402" i="3"/>
  <c r="H402" i="3" s="1"/>
  <c r="D403" i="3"/>
  <c r="H403" i="3" s="1"/>
  <c r="D404" i="3"/>
  <c r="H404" i="3" s="1"/>
  <c r="D405" i="3"/>
  <c r="H405" i="3" s="1"/>
  <c r="D406" i="3"/>
  <c r="H406" i="3" s="1"/>
  <c r="D407" i="3"/>
  <c r="H407" i="3" s="1"/>
  <c r="D408" i="3"/>
  <c r="D409" i="3"/>
  <c r="H409" i="3" s="1"/>
  <c r="D410" i="3"/>
  <c r="H410" i="3" s="1"/>
  <c r="D411" i="3"/>
  <c r="H411" i="3" s="1"/>
  <c r="D412" i="3"/>
  <c r="D413" i="3"/>
  <c r="H413" i="3" s="1"/>
  <c r="D414" i="3"/>
  <c r="H414" i="3" s="1"/>
  <c r="D415" i="3"/>
  <c r="H415" i="3" s="1"/>
  <c r="D416" i="3"/>
  <c r="D417" i="3"/>
  <c r="H417" i="3" s="1"/>
  <c r="D418" i="3"/>
  <c r="D419" i="3"/>
  <c r="D420" i="3"/>
  <c r="H420" i="3" s="1"/>
  <c r="D421" i="3"/>
  <c r="H421" i="3" s="1"/>
  <c r="D422" i="3"/>
  <c r="H422" i="3" s="1"/>
  <c r="D423" i="3"/>
  <c r="H423" i="3" s="1"/>
  <c r="D424" i="3"/>
  <c r="D425" i="3"/>
  <c r="H425" i="3" s="1"/>
  <c r="D426" i="3"/>
  <c r="H426" i="3" s="1"/>
  <c r="D427" i="3"/>
  <c r="H427" i="3" s="1"/>
  <c r="D428" i="3"/>
  <c r="H428" i="3" s="1"/>
  <c r="D429" i="3"/>
  <c r="H429" i="3" s="1"/>
  <c r="D430" i="3"/>
  <c r="H430" i="3" s="1"/>
  <c r="D431" i="3"/>
  <c r="D432" i="3"/>
  <c r="H432" i="3" s="1"/>
  <c r="D433" i="3"/>
  <c r="H433" i="3" s="1"/>
  <c r="D434" i="3"/>
  <c r="H434" i="3" s="1"/>
  <c r="D435" i="3"/>
  <c r="H435" i="3" s="1"/>
  <c r="D436" i="3"/>
  <c r="D437" i="3"/>
  <c r="D438" i="3"/>
  <c r="H438" i="3" s="1"/>
  <c r="D439" i="3"/>
  <c r="H439" i="3" s="1"/>
  <c r="D440" i="3"/>
  <c r="D441" i="3"/>
  <c r="D442" i="3"/>
  <c r="D443" i="3"/>
  <c r="H443" i="3" s="1"/>
  <c r="D444" i="3"/>
  <c r="H444" i="3" s="1"/>
  <c r="D445" i="3"/>
  <c r="D446" i="3"/>
  <c r="H446" i="3" s="1"/>
  <c r="D447" i="3"/>
  <c r="H447" i="3" s="1"/>
  <c r="D448" i="3"/>
  <c r="D449" i="3"/>
  <c r="H449" i="3" s="1"/>
  <c r="D450" i="3"/>
  <c r="H450" i="3" s="1"/>
  <c r="D451" i="3"/>
  <c r="H451" i="3" s="1"/>
  <c r="D452" i="3"/>
  <c r="D453" i="3"/>
  <c r="D454" i="3"/>
  <c r="H454" i="3" s="1"/>
  <c r="D455" i="3"/>
  <c r="D456" i="3"/>
  <c r="D457" i="3"/>
  <c r="H457" i="3" s="1"/>
  <c r="D458" i="3"/>
  <c r="H458" i="3" s="1"/>
  <c r="D459" i="3"/>
  <c r="H459" i="3" s="1"/>
  <c r="D460" i="3"/>
  <c r="D461" i="3"/>
  <c r="D462" i="3"/>
  <c r="H462" i="3" s="1"/>
  <c r="D463" i="3"/>
  <c r="H463" i="3" s="1"/>
  <c r="D464" i="3"/>
  <c r="D465" i="3"/>
  <c r="H465" i="3" s="1"/>
  <c r="D466" i="3"/>
  <c r="H466" i="3" s="1"/>
  <c r="D467" i="3"/>
  <c r="D468" i="3"/>
  <c r="H468" i="3" s="1"/>
  <c r="D469" i="3"/>
  <c r="H469" i="3" s="1"/>
  <c r="D470" i="3"/>
  <c r="H470" i="3" s="1"/>
  <c r="D471" i="3"/>
  <c r="H471" i="3" s="1"/>
  <c r="D472" i="3"/>
  <c r="D473" i="3"/>
  <c r="D474" i="3"/>
  <c r="D475" i="3"/>
  <c r="H475" i="3" s="1"/>
  <c r="D476" i="3"/>
  <c r="D477" i="3"/>
  <c r="D478" i="3"/>
  <c r="D479" i="3"/>
  <c r="D480" i="3"/>
  <c r="D481" i="3"/>
  <c r="H481" i="3" s="1"/>
  <c r="D482" i="3"/>
  <c r="H482" i="3" s="1"/>
  <c r="D483" i="3"/>
  <c r="H483" i="3" s="1"/>
  <c r="D484" i="3"/>
  <c r="D485" i="3"/>
  <c r="D486" i="3"/>
  <c r="D487" i="3"/>
  <c r="H487" i="3" s="1"/>
  <c r="D488" i="3"/>
  <c r="H488" i="3" s="1"/>
  <c r="D489" i="3"/>
  <c r="H489" i="3" s="1"/>
  <c r="D490" i="3"/>
  <c r="H490" i="3" s="1"/>
  <c r="D491" i="3"/>
  <c r="H491" i="3" s="1"/>
  <c r="D492" i="3"/>
  <c r="D493" i="3"/>
  <c r="H493" i="3" s="1"/>
  <c r="D494" i="3"/>
  <c r="H494" i="3" s="1"/>
  <c r="D495" i="3"/>
  <c r="H495" i="3" s="1"/>
  <c r="D496" i="3"/>
  <c r="D497" i="3"/>
  <c r="D498" i="3"/>
  <c r="D499" i="3"/>
  <c r="H499" i="3" s="1"/>
  <c r="D500" i="3"/>
  <c r="D501" i="3"/>
  <c r="D502" i="3"/>
  <c r="D503" i="3"/>
  <c r="D504" i="3"/>
  <c r="H504" i="3" s="1"/>
  <c r="D505" i="3"/>
  <c r="H505" i="3" s="1"/>
  <c r="D506" i="3"/>
  <c r="H506" i="3" s="1"/>
  <c r="D507" i="3"/>
  <c r="H507" i="3" s="1"/>
  <c r="D508" i="3"/>
  <c r="D509" i="3"/>
  <c r="D510" i="3"/>
  <c r="D511" i="3"/>
  <c r="H511" i="3" s="1"/>
  <c r="D512" i="3"/>
  <c r="D513" i="3"/>
  <c r="D514" i="3"/>
  <c r="D515" i="3"/>
  <c r="H515" i="3" s="1"/>
  <c r="D516" i="3"/>
  <c r="D517" i="3"/>
  <c r="H517" i="3" s="1"/>
  <c r="D518" i="3"/>
  <c r="H518" i="3" s="1"/>
  <c r="D519" i="3"/>
  <c r="H519" i="3" s="1"/>
  <c r="D520" i="3"/>
  <c r="D521" i="3"/>
  <c r="D522" i="3"/>
  <c r="D523" i="3"/>
  <c r="H523" i="3" s="1"/>
  <c r="D524" i="3"/>
  <c r="D525" i="3"/>
  <c r="D526" i="3"/>
  <c r="H526" i="3" s="1"/>
  <c r="D527" i="3"/>
  <c r="H527" i="3" s="1"/>
  <c r="D528" i="3"/>
  <c r="D529" i="3"/>
  <c r="H529" i="3" s="1"/>
  <c r="D530" i="3"/>
  <c r="H530" i="3" s="1"/>
  <c r="D531" i="3"/>
  <c r="H531" i="3" s="1"/>
  <c r="D532" i="3"/>
  <c r="D533" i="3"/>
  <c r="D534" i="3"/>
  <c r="D535" i="3"/>
  <c r="H535" i="3" s="1"/>
  <c r="D536" i="3"/>
  <c r="D537" i="3"/>
  <c r="D538" i="3"/>
  <c r="D539" i="3"/>
  <c r="D540" i="3"/>
  <c r="D541" i="3"/>
  <c r="H541" i="3" s="1"/>
  <c r="D542" i="3"/>
  <c r="H542" i="3" s="1"/>
  <c r="D543" i="3"/>
  <c r="D544" i="3"/>
  <c r="D545" i="3"/>
  <c r="D546" i="3"/>
  <c r="D547" i="3"/>
  <c r="H547" i="3" s="1"/>
  <c r="D548" i="3"/>
  <c r="H548" i="3" s="1"/>
  <c r="D549" i="3"/>
  <c r="H549" i="3" s="1"/>
  <c r="D550" i="3"/>
  <c r="H550" i="3" s="1"/>
  <c r="F512" i="3" l="1"/>
  <c r="H512" i="3"/>
  <c r="F540" i="3"/>
  <c r="G540" i="3" s="1"/>
  <c r="H540" i="3"/>
  <c r="F492" i="3"/>
  <c r="G492" i="3" s="1"/>
  <c r="H492" i="3"/>
  <c r="F408" i="3"/>
  <c r="H408" i="3"/>
  <c r="F336" i="3"/>
  <c r="H336" i="3"/>
  <c r="F504" i="3"/>
  <c r="G504" i="3" s="1"/>
  <c r="F447" i="3"/>
  <c r="G447" i="3" s="1"/>
  <c r="F396" i="3"/>
  <c r="F339" i="3"/>
  <c r="F298" i="3"/>
  <c r="F251" i="3"/>
  <c r="G251" i="3" s="1"/>
  <c r="F195" i="3"/>
  <c r="F135" i="3"/>
  <c r="F87" i="3"/>
  <c r="F27" i="3"/>
  <c r="F440" i="3"/>
  <c r="H440" i="3"/>
  <c r="F296" i="3"/>
  <c r="H296" i="3"/>
  <c r="F516" i="3"/>
  <c r="G516" i="3" s="1"/>
  <c r="H516" i="3"/>
  <c r="F539" i="3"/>
  <c r="H539" i="3"/>
  <c r="F419" i="3"/>
  <c r="H419" i="3"/>
  <c r="F383" i="3"/>
  <c r="G383" i="3" s="1"/>
  <c r="H383" i="3"/>
  <c r="F347" i="3"/>
  <c r="H347" i="3"/>
  <c r="F323" i="3"/>
  <c r="H323" i="3"/>
  <c r="F287" i="3"/>
  <c r="G287" i="3" s="1"/>
  <c r="H287" i="3"/>
  <c r="F263" i="3"/>
  <c r="H263" i="3"/>
  <c r="F239" i="3"/>
  <c r="G239" i="3" s="1"/>
  <c r="H239" i="3"/>
  <c r="F227" i="3"/>
  <c r="H227" i="3"/>
  <c r="F215" i="3"/>
  <c r="G215" i="3" s="1"/>
  <c r="H215" i="3"/>
  <c r="F191" i="3"/>
  <c r="G191" i="3" s="1"/>
  <c r="H191" i="3"/>
  <c r="F155" i="3"/>
  <c r="G155" i="3" s="1"/>
  <c r="H155" i="3"/>
  <c r="F143" i="3"/>
  <c r="G143" i="3" s="1"/>
  <c r="H143" i="3"/>
  <c r="F119" i="3"/>
  <c r="H119" i="3"/>
  <c r="F107" i="3"/>
  <c r="G107" i="3" s="1"/>
  <c r="H107" i="3"/>
  <c r="F83" i="3"/>
  <c r="G83" i="3" s="1"/>
  <c r="H83" i="3"/>
  <c r="F71" i="3"/>
  <c r="G71" i="3" s="1"/>
  <c r="H71" i="3"/>
  <c r="F47" i="3"/>
  <c r="G47" i="3" s="1"/>
  <c r="H47" i="3"/>
  <c r="F11" i="3"/>
  <c r="H11" i="3"/>
  <c r="F494" i="3"/>
  <c r="F446" i="3"/>
  <c r="F386" i="3"/>
  <c r="G386" i="3" s="1"/>
  <c r="F338" i="3"/>
  <c r="F291" i="3"/>
  <c r="F243" i="3"/>
  <c r="F194" i="3"/>
  <c r="F134" i="3"/>
  <c r="F86" i="3"/>
  <c r="F26" i="3"/>
  <c r="F528" i="3"/>
  <c r="G528" i="3" s="1"/>
  <c r="H528" i="3"/>
  <c r="F480" i="3"/>
  <c r="G480" i="3" s="1"/>
  <c r="H480" i="3"/>
  <c r="F456" i="3"/>
  <c r="H456" i="3"/>
  <c r="F360" i="3"/>
  <c r="H360" i="3"/>
  <c r="F503" i="3"/>
  <c r="H503" i="3"/>
  <c r="F479" i="3"/>
  <c r="H479" i="3"/>
  <c r="F467" i="3"/>
  <c r="G467" i="3" s="1"/>
  <c r="H467" i="3"/>
  <c r="F455" i="3"/>
  <c r="H455" i="3"/>
  <c r="F431" i="3"/>
  <c r="G431" i="3" s="1"/>
  <c r="H431" i="3"/>
  <c r="F395" i="3"/>
  <c r="G395" i="3" s="1"/>
  <c r="H395" i="3"/>
  <c r="F371" i="3"/>
  <c r="H371" i="3"/>
  <c r="F359" i="3"/>
  <c r="G359" i="3" s="1"/>
  <c r="H359" i="3"/>
  <c r="F335" i="3"/>
  <c r="G335" i="3" s="1"/>
  <c r="H335" i="3"/>
  <c r="F538" i="3"/>
  <c r="H538" i="3"/>
  <c r="F514" i="3"/>
  <c r="H514" i="3"/>
  <c r="F502" i="3"/>
  <c r="G502" i="3" s="1"/>
  <c r="H502" i="3"/>
  <c r="F478" i="3"/>
  <c r="H478" i="3"/>
  <c r="F442" i="3"/>
  <c r="H442" i="3"/>
  <c r="F418" i="3"/>
  <c r="G418" i="3" s="1"/>
  <c r="H418" i="3"/>
  <c r="F394" i="3"/>
  <c r="H394" i="3"/>
  <c r="F370" i="3"/>
  <c r="H370" i="3"/>
  <c r="F358" i="3"/>
  <c r="G358" i="3" s="1"/>
  <c r="H358" i="3"/>
  <c r="F346" i="3"/>
  <c r="H346" i="3"/>
  <c r="F322" i="3"/>
  <c r="H322" i="3"/>
  <c r="F310" i="3"/>
  <c r="H310" i="3"/>
  <c r="F286" i="3"/>
  <c r="H286" i="3"/>
  <c r="F274" i="3"/>
  <c r="G274" i="3" s="1"/>
  <c r="H274" i="3"/>
  <c r="F262" i="3"/>
  <c r="H262" i="3"/>
  <c r="F250" i="3"/>
  <c r="H250" i="3"/>
  <c r="F226" i="3"/>
  <c r="G226" i="3" s="1"/>
  <c r="H226" i="3"/>
  <c r="F214" i="3"/>
  <c r="G214" i="3" s="1"/>
  <c r="H214" i="3"/>
  <c r="F190" i="3"/>
  <c r="H190" i="3"/>
  <c r="F154" i="3"/>
  <c r="G154" i="3" s="1"/>
  <c r="H154" i="3"/>
  <c r="F118" i="3"/>
  <c r="G118" i="3" s="1"/>
  <c r="H118" i="3"/>
  <c r="F82" i="3"/>
  <c r="G82" i="3" s="1"/>
  <c r="H82" i="3"/>
  <c r="F70" i="3"/>
  <c r="G70" i="3" s="1"/>
  <c r="H70" i="3"/>
  <c r="F46" i="3"/>
  <c r="H46" i="3"/>
  <c r="F10" i="3"/>
  <c r="G10" i="3" s="1"/>
  <c r="H10" i="3"/>
  <c r="F490" i="3"/>
  <c r="F444" i="3"/>
  <c r="F380" i="3"/>
  <c r="F332" i="3"/>
  <c r="F290" i="3"/>
  <c r="F242" i="3"/>
  <c r="G242" i="3" s="1"/>
  <c r="F183" i="3"/>
  <c r="F131" i="3"/>
  <c r="F75" i="3"/>
  <c r="F23" i="3"/>
  <c r="F476" i="3"/>
  <c r="H476" i="3"/>
  <c r="F537" i="3"/>
  <c r="H537" i="3"/>
  <c r="F525" i="3"/>
  <c r="H525" i="3"/>
  <c r="F513" i="3"/>
  <c r="H513" i="3"/>
  <c r="F501" i="3"/>
  <c r="H501" i="3"/>
  <c r="F477" i="3"/>
  <c r="H477" i="3"/>
  <c r="F453" i="3"/>
  <c r="H453" i="3"/>
  <c r="F441" i="3"/>
  <c r="H441" i="3"/>
  <c r="F549" i="3"/>
  <c r="F488" i="3"/>
  <c r="F443" i="3"/>
  <c r="G443" i="3" s="1"/>
  <c r="F375" i="3"/>
  <c r="F327" i="3"/>
  <c r="F284" i="3"/>
  <c r="F238" i="3"/>
  <c r="F182" i="3"/>
  <c r="F130" i="3"/>
  <c r="G130" i="3" s="1"/>
  <c r="F74" i="3"/>
  <c r="F22" i="3"/>
  <c r="G22" i="3" s="1"/>
  <c r="F548" i="3"/>
  <c r="F483" i="3"/>
  <c r="G483" i="3" s="1"/>
  <c r="F434" i="3"/>
  <c r="F374" i="3"/>
  <c r="F326" i="3"/>
  <c r="F279" i="3"/>
  <c r="F231" i="3"/>
  <c r="F171" i="3"/>
  <c r="F123" i="3"/>
  <c r="F63" i="3"/>
  <c r="F15" i="3"/>
  <c r="F392" i="3"/>
  <c r="H392" i="3"/>
  <c r="F7" i="3"/>
  <c r="H7" i="3"/>
  <c r="F542" i="3"/>
  <c r="F482" i="3"/>
  <c r="G482" i="3" s="1"/>
  <c r="F428" i="3"/>
  <c r="F372" i="3"/>
  <c r="F324" i="3"/>
  <c r="F278" i="3"/>
  <c r="F230" i="3"/>
  <c r="F170" i="3"/>
  <c r="F122" i="3"/>
  <c r="F62" i="3"/>
  <c r="F14" i="3"/>
  <c r="F524" i="3"/>
  <c r="H524" i="3"/>
  <c r="F308" i="3"/>
  <c r="G308" i="3" s="1"/>
  <c r="H308" i="3"/>
  <c r="F224" i="3"/>
  <c r="H224" i="3"/>
  <c r="F534" i="3"/>
  <c r="G534" i="3" s="1"/>
  <c r="H534" i="3"/>
  <c r="F474" i="3"/>
  <c r="G474" i="3" s="1"/>
  <c r="H474" i="3"/>
  <c r="F6" i="3"/>
  <c r="H6" i="3"/>
  <c r="F530" i="3"/>
  <c r="F470" i="3"/>
  <c r="F422" i="3"/>
  <c r="G422" i="3" s="1"/>
  <c r="F363" i="3"/>
  <c r="F315" i="3"/>
  <c r="F275" i="3"/>
  <c r="F219" i="3"/>
  <c r="F167" i="3"/>
  <c r="G167" i="3" s="1"/>
  <c r="F111" i="3"/>
  <c r="F59" i="3"/>
  <c r="F3" i="3"/>
  <c r="F452" i="3"/>
  <c r="H452" i="3"/>
  <c r="F546" i="3"/>
  <c r="G546" i="3" s="1"/>
  <c r="H546" i="3"/>
  <c r="F498" i="3"/>
  <c r="G498" i="3" s="1"/>
  <c r="H498" i="3"/>
  <c r="F533" i="3"/>
  <c r="G533" i="3" s="1"/>
  <c r="H533" i="3"/>
  <c r="F485" i="3"/>
  <c r="G485" i="3" s="1"/>
  <c r="H485" i="3"/>
  <c r="F5" i="3"/>
  <c r="H5" i="3"/>
  <c r="F527" i="3"/>
  <c r="F466" i="3"/>
  <c r="F420" i="3"/>
  <c r="F362" i="3"/>
  <c r="G362" i="3" s="1"/>
  <c r="F314" i="3"/>
  <c r="F272" i="3"/>
  <c r="F218" i="3"/>
  <c r="F166" i="3"/>
  <c r="G166" i="3" s="1"/>
  <c r="F110" i="3"/>
  <c r="F58" i="3"/>
  <c r="G58" i="3" s="1"/>
  <c r="F500" i="3"/>
  <c r="H500" i="3"/>
  <c r="F368" i="3"/>
  <c r="H368" i="3"/>
  <c r="F522" i="3"/>
  <c r="G522" i="3" s="1"/>
  <c r="H522" i="3"/>
  <c r="F510" i="3"/>
  <c r="G510" i="3" s="1"/>
  <c r="H510" i="3"/>
  <c r="F486" i="3"/>
  <c r="G486" i="3" s="1"/>
  <c r="H486" i="3"/>
  <c r="F545" i="3"/>
  <c r="G545" i="3" s="1"/>
  <c r="H545" i="3"/>
  <c r="F521" i="3"/>
  <c r="G521" i="3" s="1"/>
  <c r="H521" i="3"/>
  <c r="F509" i="3"/>
  <c r="G509" i="3" s="1"/>
  <c r="H509" i="3"/>
  <c r="F497" i="3"/>
  <c r="G497" i="3" s="1"/>
  <c r="H497" i="3"/>
  <c r="F473" i="3"/>
  <c r="G473" i="3" s="1"/>
  <c r="H473" i="3"/>
  <c r="F461" i="3"/>
  <c r="G461" i="3" s="1"/>
  <c r="H461" i="3"/>
  <c r="F437" i="3"/>
  <c r="G437" i="3" s="1"/>
  <c r="H437" i="3"/>
  <c r="F401" i="3"/>
  <c r="G401" i="3" s="1"/>
  <c r="H401" i="3"/>
  <c r="F365" i="3"/>
  <c r="G365" i="3" s="1"/>
  <c r="H365" i="3"/>
  <c r="F329" i="3"/>
  <c r="G329" i="3" s="1"/>
  <c r="H329" i="3"/>
  <c r="F293" i="3"/>
  <c r="G293" i="3" s="1"/>
  <c r="H293" i="3"/>
  <c r="F257" i="3"/>
  <c r="G257" i="3" s="1"/>
  <c r="H257" i="3"/>
  <c r="F221" i="3"/>
  <c r="G221" i="3" s="1"/>
  <c r="H221" i="3"/>
  <c r="F185" i="3"/>
  <c r="G185" i="3" s="1"/>
  <c r="H185" i="3"/>
  <c r="F149" i="3"/>
  <c r="G149" i="3" s="1"/>
  <c r="H149" i="3"/>
  <c r="F113" i="3"/>
  <c r="G113" i="3" s="1"/>
  <c r="H113" i="3"/>
  <c r="F77" i="3"/>
  <c r="G77" i="3" s="1"/>
  <c r="H77" i="3"/>
  <c r="F41" i="3"/>
  <c r="G41" i="3" s="1"/>
  <c r="H41" i="3"/>
  <c r="F544" i="3"/>
  <c r="G544" i="3" s="1"/>
  <c r="H544" i="3"/>
  <c r="F532" i="3"/>
  <c r="G532" i="3" s="1"/>
  <c r="H532" i="3"/>
  <c r="F520" i="3"/>
  <c r="G520" i="3" s="1"/>
  <c r="H520" i="3"/>
  <c r="F508" i="3"/>
  <c r="G508" i="3" s="1"/>
  <c r="H508" i="3"/>
  <c r="F496" i="3"/>
  <c r="G496" i="3" s="1"/>
  <c r="H496" i="3"/>
  <c r="F484" i="3"/>
  <c r="G484" i="3" s="1"/>
  <c r="H484" i="3"/>
  <c r="F472" i="3"/>
  <c r="G472" i="3" s="1"/>
  <c r="H472" i="3"/>
  <c r="F460" i="3"/>
  <c r="G460" i="3" s="1"/>
  <c r="H460" i="3"/>
  <c r="F448" i="3"/>
  <c r="G448" i="3" s="1"/>
  <c r="H448" i="3"/>
  <c r="F436" i="3"/>
  <c r="G436" i="3" s="1"/>
  <c r="H436" i="3"/>
  <c r="F424" i="3"/>
  <c r="G424" i="3" s="1"/>
  <c r="H424" i="3"/>
  <c r="F412" i="3"/>
  <c r="G412" i="3" s="1"/>
  <c r="H412" i="3"/>
  <c r="F400" i="3"/>
  <c r="G400" i="3" s="1"/>
  <c r="H400" i="3"/>
  <c r="F388" i="3"/>
  <c r="G388" i="3" s="1"/>
  <c r="H388" i="3"/>
  <c r="F376" i="3"/>
  <c r="G376" i="3" s="1"/>
  <c r="H376" i="3"/>
  <c r="F364" i="3"/>
  <c r="G364" i="3" s="1"/>
  <c r="H364" i="3"/>
  <c r="F352" i="3"/>
  <c r="G352" i="3" s="1"/>
  <c r="H352" i="3"/>
  <c r="F340" i="3"/>
  <c r="G340" i="3" s="1"/>
  <c r="H340" i="3"/>
  <c r="F328" i="3"/>
  <c r="G328" i="3" s="1"/>
  <c r="H328" i="3"/>
  <c r="F316" i="3"/>
  <c r="G316" i="3" s="1"/>
  <c r="H316" i="3"/>
  <c r="F304" i="3"/>
  <c r="G304" i="3" s="1"/>
  <c r="H304" i="3"/>
  <c r="F292" i="3"/>
  <c r="G292" i="3" s="1"/>
  <c r="H292" i="3"/>
  <c r="F280" i="3"/>
  <c r="G280" i="3" s="1"/>
  <c r="H280" i="3"/>
  <c r="F268" i="3"/>
  <c r="G268" i="3" s="1"/>
  <c r="H268" i="3"/>
  <c r="F256" i="3"/>
  <c r="G256" i="3" s="1"/>
  <c r="H256" i="3"/>
  <c r="F244" i="3"/>
  <c r="G244" i="3" s="1"/>
  <c r="H244" i="3"/>
  <c r="F232" i="3"/>
  <c r="G232" i="3" s="1"/>
  <c r="H232" i="3"/>
  <c r="F220" i="3"/>
  <c r="G220" i="3" s="1"/>
  <c r="H220" i="3"/>
  <c r="F208" i="3"/>
  <c r="G208" i="3" s="1"/>
  <c r="H208" i="3"/>
  <c r="F196" i="3"/>
  <c r="G196" i="3" s="1"/>
  <c r="H196" i="3"/>
  <c r="F184" i="3"/>
  <c r="G184" i="3" s="1"/>
  <c r="H184" i="3"/>
  <c r="F172" i="3"/>
  <c r="G172" i="3" s="1"/>
  <c r="H172" i="3"/>
  <c r="F160" i="3"/>
  <c r="G160" i="3" s="1"/>
  <c r="H160" i="3"/>
  <c r="F148" i="3"/>
  <c r="G148" i="3" s="1"/>
  <c r="H148" i="3"/>
  <c r="F136" i="3"/>
  <c r="G136" i="3" s="1"/>
  <c r="H136" i="3"/>
  <c r="F124" i="3"/>
  <c r="G124" i="3" s="1"/>
  <c r="H124" i="3"/>
  <c r="F112" i="3"/>
  <c r="G112" i="3" s="1"/>
  <c r="H112" i="3"/>
  <c r="F100" i="3"/>
  <c r="G100" i="3" s="1"/>
  <c r="H100" i="3"/>
  <c r="F88" i="3"/>
  <c r="G88" i="3" s="1"/>
  <c r="H88" i="3"/>
  <c r="F76" i="3"/>
  <c r="G76" i="3" s="1"/>
  <c r="H76" i="3"/>
  <c r="F64" i="3"/>
  <c r="G64" i="3" s="1"/>
  <c r="H64" i="3"/>
  <c r="F52" i="3"/>
  <c r="G52" i="3" s="1"/>
  <c r="H52" i="3"/>
  <c r="F40" i="3"/>
  <c r="G40" i="3" s="1"/>
  <c r="H40" i="3"/>
  <c r="F28" i="3"/>
  <c r="G28" i="3" s="1"/>
  <c r="H28" i="3"/>
  <c r="F16" i="3"/>
  <c r="G16" i="3" s="1"/>
  <c r="H16" i="3"/>
  <c r="F4" i="3"/>
  <c r="G4" i="3" s="1"/>
  <c r="H4" i="3"/>
  <c r="F526" i="3"/>
  <c r="F465" i="3"/>
  <c r="F410" i="3"/>
  <c r="F356" i="3"/>
  <c r="F311" i="3"/>
  <c r="G311" i="3" s="1"/>
  <c r="F267" i="3"/>
  <c r="F207" i="3"/>
  <c r="F159" i="3"/>
  <c r="F99" i="3"/>
  <c r="F51" i="3"/>
  <c r="F536" i="3"/>
  <c r="H536" i="3"/>
  <c r="F416" i="3"/>
  <c r="G416" i="3" s="1"/>
  <c r="H416" i="3"/>
  <c r="F320" i="3"/>
  <c r="H320" i="3"/>
  <c r="F518" i="3"/>
  <c r="F459" i="3"/>
  <c r="F404" i="3"/>
  <c r="F351" i="3"/>
  <c r="F303" i="3"/>
  <c r="G303" i="3" s="1"/>
  <c r="F266" i="3"/>
  <c r="F206" i="3"/>
  <c r="F158" i="3"/>
  <c r="G158" i="3" s="1"/>
  <c r="F98" i="3"/>
  <c r="G98" i="3" s="1"/>
  <c r="F50" i="3"/>
  <c r="F464" i="3"/>
  <c r="H464" i="3"/>
  <c r="F344" i="3"/>
  <c r="H344" i="3"/>
  <c r="F515" i="3"/>
  <c r="G515" i="3" s="1"/>
  <c r="F458" i="3"/>
  <c r="F399" i="3"/>
  <c r="F350" i="3"/>
  <c r="F302" i="3"/>
  <c r="F255" i="3"/>
  <c r="G255" i="3" s="1"/>
  <c r="F203" i="3"/>
  <c r="G203" i="3" s="1"/>
  <c r="F147" i="3"/>
  <c r="F95" i="3"/>
  <c r="G95" i="3" s="1"/>
  <c r="F39" i="3"/>
  <c r="F543" i="3"/>
  <c r="H543" i="3"/>
  <c r="F445" i="3"/>
  <c r="G445" i="3" s="1"/>
  <c r="H445" i="3"/>
  <c r="F385" i="3"/>
  <c r="G385" i="3" s="1"/>
  <c r="H385" i="3"/>
  <c r="F301" i="3"/>
  <c r="G301" i="3" s="1"/>
  <c r="H301" i="3"/>
  <c r="F241" i="3"/>
  <c r="G241" i="3" s="1"/>
  <c r="H241" i="3"/>
  <c r="F157" i="3"/>
  <c r="G157" i="3" s="1"/>
  <c r="H157" i="3"/>
  <c r="F97" i="3"/>
  <c r="G97" i="3" s="1"/>
  <c r="H97" i="3"/>
  <c r="F13" i="3"/>
  <c r="H13" i="3"/>
  <c r="F506" i="3"/>
  <c r="G506" i="3" s="1"/>
  <c r="F454" i="3"/>
  <c r="F398" i="3"/>
  <c r="F348" i="3"/>
  <c r="G348" i="3" s="1"/>
  <c r="F299" i="3"/>
  <c r="G299" i="3" s="1"/>
  <c r="F254" i="3"/>
  <c r="F202" i="3"/>
  <c r="G202" i="3" s="1"/>
  <c r="F146" i="3"/>
  <c r="F94" i="3"/>
  <c r="F38" i="3"/>
  <c r="R44" i="5"/>
  <c r="F547" i="3"/>
  <c r="G547" i="3" s="1"/>
  <c r="F475" i="3"/>
  <c r="G475" i="3" s="1"/>
  <c r="F403" i="3"/>
  <c r="G403" i="3" s="1"/>
  <c r="F319" i="3"/>
  <c r="G319" i="3" s="1"/>
  <c r="G235" i="3"/>
  <c r="F235" i="3"/>
  <c r="F139" i="3"/>
  <c r="G139" i="3" s="1"/>
  <c r="F67" i="3"/>
  <c r="G67" i="3" s="1"/>
  <c r="F462" i="3"/>
  <c r="G462" i="3" s="1"/>
  <c r="F378" i="3"/>
  <c r="G378" i="3" s="1"/>
  <c r="F318" i="3"/>
  <c r="G318" i="3" s="1"/>
  <c r="G234" i="3"/>
  <c r="F234" i="3"/>
  <c r="F174" i="3"/>
  <c r="G174" i="3" s="1"/>
  <c r="F102" i="3"/>
  <c r="G102" i="3" s="1"/>
  <c r="F30" i="3"/>
  <c r="G30" i="3" s="1"/>
  <c r="F31" i="3"/>
  <c r="G31" i="3" s="1"/>
  <c r="F487" i="3"/>
  <c r="G487" i="3" s="1"/>
  <c r="F379" i="3"/>
  <c r="G379" i="3" s="1"/>
  <c r="F271" i="3"/>
  <c r="G271" i="3" s="1"/>
  <c r="F199" i="3"/>
  <c r="G199" i="3" s="1"/>
  <c r="F115" i="3"/>
  <c r="G115" i="3" s="1"/>
  <c r="F19" i="3"/>
  <c r="G19" i="3" s="1"/>
  <c r="F450" i="3"/>
  <c r="G450" i="3" s="1"/>
  <c r="G366" i="3"/>
  <c r="F366" i="3"/>
  <c r="F306" i="3"/>
  <c r="G306" i="3" s="1"/>
  <c r="F210" i="3"/>
  <c r="G210" i="3" s="1"/>
  <c r="F150" i="3"/>
  <c r="G150" i="3" s="1"/>
  <c r="F66" i="3"/>
  <c r="G66" i="3" s="1"/>
  <c r="G543" i="3"/>
  <c r="G459" i="3"/>
  <c r="G411" i="3"/>
  <c r="F519" i="3"/>
  <c r="G519" i="3" s="1"/>
  <c r="G523" i="3"/>
  <c r="F523" i="3"/>
  <c r="F427" i="3"/>
  <c r="G427" i="3" s="1"/>
  <c r="F355" i="3"/>
  <c r="G355" i="3" s="1"/>
  <c r="F307" i="3"/>
  <c r="G307" i="3" s="1"/>
  <c r="F223" i="3"/>
  <c r="G223" i="3" s="1"/>
  <c r="F127" i="3"/>
  <c r="G127" i="3" s="1"/>
  <c r="G43" i="3"/>
  <c r="F43" i="3"/>
  <c r="F438" i="3"/>
  <c r="G438" i="3" s="1"/>
  <c r="F354" i="3"/>
  <c r="G354" i="3" s="1"/>
  <c r="F282" i="3"/>
  <c r="G282" i="3" s="1"/>
  <c r="F222" i="3"/>
  <c r="G222" i="3" s="1"/>
  <c r="F162" i="3"/>
  <c r="G162" i="3" s="1"/>
  <c r="F78" i="3"/>
  <c r="G78" i="3" s="1"/>
  <c r="F42" i="3"/>
  <c r="G42" i="3" s="1"/>
  <c r="F435" i="3"/>
  <c r="G435" i="3" s="1"/>
  <c r="F411" i="3"/>
  <c r="F387" i="3"/>
  <c r="G387" i="3" s="1"/>
  <c r="F451" i="3"/>
  <c r="G451" i="3" s="1"/>
  <c r="G114" i="3"/>
  <c r="F114" i="3"/>
  <c r="F541" i="3"/>
  <c r="G541" i="3" s="1"/>
  <c r="F529" i="3"/>
  <c r="G529" i="3" s="1"/>
  <c r="G517" i="3"/>
  <c r="F517" i="3"/>
  <c r="F505" i="3"/>
  <c r="G505" i="3" s="1"/>
  <c r="F493" i="3"/>
  <c r="G493" i="3" s="1"/>
  <c r="G481" i="3"/>
  <c r="F481" i="3"/>
  <c r="F469" i="3"/>
  <c r="G469" i="3" s="1"/>
  <c r="F457" i="3"/>
  <c r="G457" i="3" s="1"/>
  <c r="G433" i="3"/>
  <c r="F433" i="3"/>
  <c r="F421" i="3"/>
  <c r="G421" i="3" s="1"/>
  <c r="F409" i="3"/>
  <c r="G409" i="3" s="1"/>
  <c r="G397" i="3"/>
  <c r="F397" i="3"/>
  <c r="F373" i="3"/>
  <c r="G373" i="3" s="1"/>
  <c r="F361" i="3"/>
  <c r="G361" i="3" s="1"/>
  <c r="G349" i="3"/>
  <c r="F349" i="3"/>
  <c r="F337" i="3"/>
  <c r="G337" i="3" s="1"/>
  <c r="F325" i="3"/>
  <c r="G325" i="3" s="1"/>
  <c r="G313" i="3"/>
  <c r="F313" i="3"/>
  <c r="F289" i="3"/>
  <c r="G289" i="3" s="1"/>
  <c r="F277" i="3"/>
  <c r="G277" i="3" s="1"/>
  <c r="G265" i="3"/>
  <c r="F265" i="3"/>
  <c r="F253" i="3"/>
  <c r="G253" i="3" s="1"/>
  <c r="F229" i="3"/>
  <c r="G229" i="3" s="1"/>
  <c r="G217" i="3"/>
  <c r="F217" i="3"/>
  <c r="F205" i="3"/>
  <c r="G205" i="3" s="1"/>
  <c r="F193" i="3"/>
  <c r="G193" i="3" s="1"/>
  <c r="G181" i="3"/>
  <c r="F181" i="3"/>
  <c r="F169" i="3"/>
  <c r="G169" i="3" s="1"/>
  <c r="F145" i="3"/>
  <c r="G145" i="3" s="1"/>
  <c r="G133" i="3"/>
  <c r="F133" i="3"/>
  <c r="F121" i="3"/>
  <c r="G121" i="3" s="1"/>
  <c r="F109" i="3"/>
  <c r="G109" i="3" s="1"/>
  <c r="G85" i="3"/>
  <c r="F85" i="3"/>
  <c r="F73" i="3"/>
  <c r="G73" i="3" s="1"/>
  <c r="F61" i="3"/>
  <c r="G61" i="3" s="1"/>
  <c r="F49" i="3"/>
  <c r="G49" i="3" s="1"/>
  <c r="F37" i="3"/>
  <c r="G37" i="3" s="1"/>
  <c r="F25" i="3"/>
  <c r="G25" i="3" s="1"/>
  <c r="F495" i="3"/>
  <c r="G495" i="3" s="1"/>
  <c r="F439" i="3"/>
  <c r="G439" i="3" s="1"/>
  <c r="F331" i="3"/>
  <c r="G331" i="3" s="1"/>
  <c r="F211" i="3"/>
  <c r="G211" i="3" s="1"/>
  <c r="F91" i="3"/>
  <c r="G91" i="3" s="1"/>
  <c r="F342" i="3"/>
  <c r="G342" i="3" s="1"/>
  <c r="F198" i="3"/>
  <c r="G198" i="3" s="1"/>
  <c r="F18" i="3"/>
  <c r="G18" i="3" s="1"/>
  <c r="G456" i="3"/>
  <c r="F312" i="3"/>
  <c r="G312" i="3" s="1"/>
  <c r="G288" i="3"/>
  <c r="F288" i="3"/>
  <c r="F264" i="3"/>
  <c r="G264" i="3" s="1"/>
  <c r="F228" i="3"/>
  <c r="G228" i="3" s="1"/>
  <c r="G192" i="3"/>
  <c r="F192" i="3"/>
  <c r="F156" i="3"/>
  <c r="G156" i="3" s="1"/>
  <c r="F132" i="3"/>
  <c r="G132" i="3" s="1"/>
  <c r="G108" i="3"/>
  <c r="F108" i="3"/>
  <c r="F84" i="3"/>
  <c r="G84" i="3" s="1"/>
  <c r="F60" i="3"/>
  <c r="G60" i="3" s="1"/>
  <c r="G36" i="3"/>
  <c r="F36" i="3"/>
  <c r="F12" i="3"/>
  <c r="G12" i="3" s="1"/>
  <c r="F432" i="3"/>
  <c r="G432" i="3" s="1"/>
  <c r="F384" i="3"/>
  <c r="G384" i="3" s="1"/>
  <c r="F463" i="3"/>
  <c r="G463" i="3" s="1"/>
  <c r="F343" i="3"/>
  <c r="G343" i="3" s="1"/>
  <c r="F283" i="3"/>
  <c r="G283" i="3" s="1"/>
  <c r="F187" i="3"/>
  <c r="G187" i="3" s="1"/>
  <c r="F103" i="3"/>
  <c r="G103" i="3" s="1"/>
  <c r="F426" i="3"/>
  <c r="G426" i="3" s="1"/>
  <c r="F330" i="3"/>
  <c r="G330" i="3" s="1"/>
  <c r="F258" i="3"/>
  <c r="G258" i="3" s="1"/>
  <c r="F186" i="3"/>
  <c r="G186" i="3" s="1"/>
  <c r="F126" i="3"/>
  <c r="G126" i="3" s="1"/>
  <c r="F54" i="3"/>
  <c r="G54" i="3" s="1"/>
  <c r="G444" i="3"/>
  <c r="G408" i="3"/>
  <c r="G396" i="3"/>
  <c r="G360" i="3"/>
  <c r="G336" i="3"/>
  <c r="F300" i="3"/>
  <c r="G300" i="3" s="1"/>
  <c r="F276" i="3"/>
  <c r="G276" i="3" s="1"/>
  <c r="F252" i="3"/>
  <c r="G252" i="3" s="1"/>
  <c r="F240" i="3"/>
  <c r="G240" i="3" s="1"/>
  <c r="F204" i="3"/>
  <c r="G204" i="3" s="1"/>
  <c r="F180" i="3"/>
  <c r="G180" i="3" s="1"/>
  <c r="F168" i="3"/>
  <c r="G168" i="3" s="1"/>
  <c r="F144" i="3"/>
  <c r="G144" i="3" s="1"/>
  <c r="F120" i="3"/>
  <c r="G120" i="3" s="1"/>
  <c r="F96" i="3"/>
  <c r="G96" i="3" s="1"/>
  <c r="F72" i="3"/>
  <c r="G72" i="3" s="1"/>
  <c r="F48" i="3"/>
  <c r="G48" i="3" s="1"/>
  <c r="F24" i="3"/>
  <c r="G24" i="3" s="1"/>
  <c r="G539" i="3"/>
  <c r="G527" i="3"/>
  <c r="G503" i="3"/>
  <c r="G479" i="3"/>
  <c r="G455" i="3"/>
  <c r="G419" i="3"/>
  <c r="G371" i="3"/>
  <c r="G347" i="3"/>
  <c r="G323" i="3"/>
  <c r="G275" i="3"/>
  <c r="G263" i="3"/>
  <c r="G227" i="3"/>
  <c r="G179" i="3"/>
  <c r="G131" i="3"/>
  <c r="G119" i="3"/>
  <c r="G59" i="3"/>
  <c r="G23" i="3"/>
  <c r="F471" i="3"/>
  <c r="G471" i="3" s="1"/>
  <c r="F407" i="3"/>
  <c r="G407" i="3" s="1"/>
  <c r="F179" i="3"/>
  <c r="F35" i="3"/>
  <c r="G35" i="3" s="1"/>
  <c r="F499" i="3"/>
  <c r="G499" i="3" s="1"/>
  <c r="F367" i="3"/>
  <c r="G367" i="3" s="1"/>
  <c r="F247" i="3"/>
  <c r="G247" i="3" s="1"/>
  <c r="F151" i="3"/>
  <c r="G151" i="3" s="1"/>
  <c r="F55" i="3"/>
  <c r="G55" i="3" s="1"/>
  <c r="F402" i="3"/>
  <c r="G402" i="3" s="1"/>
  <c r="F270" i="3"/>
  <c r="G270" i="3" s="1"/>
  <c r="G420" i="3"/>
  <c r="G372" i="3"/>
  <c r="G324" i="3"/>
  <c r="F216" i="3"/>
  <c r="G216" i="3" s="1"/>
  <c r="G538" i="3"/>
  <c r="G526" i="3"/>
  <c r="G514" i="3"/>
  <c r="G490" i="3"/>
  <c r="G478" i="3"/>
  <c r="G466" i="3"/>
  <c r="G454" i="3"/>
  <c r="G442" i="3"/>
  <c r="G394" i="3"/>
  <c r="G382" i="3"/>
  <c r="G370" i="3"/>
  <c r="G346" i="3"/>
  <c r="G334" i="3"/>
  <c r="G322" i="3"/>
  <c r="G310" i="3"/>
  <c r="G298" i="3"/>
  <c r="G286" i="3"/>
  <c r="G262" i="3"/>
  <c r="G250" i="3"/>
  <c r="G238" i="3"/>
  <c r="G190" i="3"/>
  <c r="G94" i="3"/>
  <c r="G46" i="3"/>
  <c r="G34" i="3"/>
  <c r="F531" i="3"/>
  <c r="G531" i="3" s="1"/>
  <c r="F491" i="3"/>
  <c r="G491" i="3" s="1"/>
  <c r="F430" i="3"/>
  <c r="G430" i="3" s="1"/>
  <c r="F406" i="3"/>
  <c r="G406" i="3" s="1"/>
  <c r="F382" i="3"/>
  <c r="F334" i="3"/>
  <c r="F178" i="3"/>
  <c r="G178" i="3" s="1"/>
  <c r="F142" i="3"/>
  <c r="G142" i="3" s="1"/>
  <c r="F106" i="3"/>
  <c r="G106" i="3" s="1"/>
  <c r="F34" i="3"/>
  <c r="F535" i="3"/>
  <c r="G535" i="3" s="1"/>
  <c r="G415" i="3"/>
  <c r="F415" i="3"/>
  <c r="F295" i="3"/>
  <c r="G295" i="3" s="1"/>
  <c r="F175" i="3"/>
  <c r="G175" i="3" s="1"/>
  <c r="G414" i="3"/>
  <c r="F414" i="3"/>
  <c r="F294" i="3"/>
  <c r="G294" i="3" s="1"/>
  <c r="F138" i="3"/>
  <c r="G138" i="3" s="1"/>
  <c r="G549" i="3"/>
  <c r="G537" i="3"/>
  <c r="G513" i="3"/>
  <c r="G489" i="3"/>
  <c r="G465" i="3"/>
  <c r="G453" i="3"/>
  <c r="G429" i="3"/>
  <c r="F429" i="3"/>
  <c r="F405" i="3"/>
  <c r="G405" i="3" s="1"/>
  <c r="F381" i="3"/>
  <c r="G381" i="3" s="1"/>
  <c r="G357" i="3"/>
  <c r="F357" i="3"/>
  <c r="F333" i="3"/>
  <c r="G333" i="3" s="1"/>
  <c r="F321" i="3"/>
  <c r="G321" i="3" s="1"/>
  <c r="F297" i="3"/>
  <c r="G297" i="3" s="1"/>
  <c r="F273" i="3"/>
  <c r="G273" i="3" s="1"/>
  <c r="F249" i="3"/>
  <c r="G249" i="3" s="1"/>
  <c r="G225" i="3"/>
  <c r="F225" i="3"/>
  <c r="F201" i="3"/>
  <c r="G201" i="3" s="1"/>
  <c r="F189" i="3"/>
  <c r="G189" i="3" s="1"/>
  <c r="G165" i="3"/>
  <c r="F165" i="3"/>
  <c r="F153" i="3"/>
  <c r="G153" i="3" s="1"/>
  <c r="F141" i="3"/>
  <c r="G141" i="3" s="1"/>
  <c r="F117" i="3"/>
  <c r="G117" i="3" s="1"/>
  <c r="F105" i="3"/>
  <c r="G105" i="3" s="1"/>
  <c r="F93" i="3"/>
  <c r="G93" i="3" s="1"/>
  <c r="G81" i="3"/>
  <c r="F81" i="3"/>
  <c r="F69" i="3"/>
  <c r="G69" i="3" s="1"/>
  <c r="F57" i="3"/>
  <c r="G57" i="3" s="1"/>
  <c r="G45" i="3"/>
  <c r="F45" i="3"/>
  <c r="F33" i="3"/>
  <c r="G33" i="3" s="1"/>
  <c r="F21" i="3"/>
  <c r="G21" i="3" s="1"/>
  <c r="F9" i="3"/>
  <c r="G9" i="3" s="1"/>
  <c r="F2" i="3"/>
  <c r="J8" i="3"/>
  <c r="F468" i="3"/>
  <c r="G468" i="3" s="1"/>
  <c r="F511" i="3"/>
  <c r="G511" i="3" s="1"/>
  <c r="F391" i="3"/>
  <c r="G391" i="3" s="1"/>
  <c r="F259" i="3"/>
  <c r="G259" i="3" s="1"/>
  <c r="F163" i="3"/>
  <c r="G163" i="3" s="1"/>
  <c r="F79" i="3"/>
  <c r="G79" i="3" s="1"/>
  <c r="F390" i="3"/>
  <c r="G390" i="3" s="1"/>
  <c r="F246" i="3"/>
  <c r="G246" i="3" s="1"/>
  <c r="F90" i="3"/>
  <c r="G90" i="3" s="1"/>
  <c r="G525" i="3"/>
  <c r="G501" i="3"/>
  <c r="G477" i="3"/>
  <c r="G441" i="3"/>
  <c r="F417" i="3"/>
  <c r="G417" i="3" s="1"/>
  <c r="F393" i="3"/>
  <c r="G393" i="3" s="1"/>
  <c r="F369" i="3"/>
  <c r="G369" i="3" s="1"/>
  <c r="F345" i="3"/>
  <c r="G345" i="3" s="1"/>
  <c r="F309" i="3"/>
  <c r="G309" i="3" s="1"/>
  <c r="F285" i="3"/>
  <c r="G285" i="3" s="1"/>
  <c r="F261" i="3"/>
  <c r="G261" i="3" s="1"/>
  <c r="G237" i="3"/>
  <c r="F237" i="3"/>
  <c r="F213" i="3"/>
  <c r="G213" i="3" s="1"/>
  <c r="F177" i="3"/>
  <c r="G177" i="3" s="1"/>
  <c r="G129" i="3"/>
  <c r="F129" i="3"/>
  <c r="G548" i="3"/>
  <c r="G536" i="3"/>
  <c r="G524" i="3"/>
  <c r="G512" i="3"/>
  <c r="G500" i="3"/>
  <c r="G488" i="3"/>
  <c r="G476" i="3"/>
  <c r="G464" i="3"/>
  <c r="G452" i="3"/>
  <c r="G440" i="3"/>
  <c r="G428" i="3"/>
  <c r="G404" i="3"/>
  <c r="G392" i="3"/>
  <c r="G380" i="3"/>
  <c r="G368" i="3"/>
  <c r="G356" i="3"/>
  <c r="G344" i="3"/>
  <c r="G332" i="3"/>
  <c r="G320" i="3"/>
  <c r="G296" i="3"/>
  <c r="G284" i="3"/>
  <c r="G272" i="3"/>
  <c r="F260" i="3"/>
  <c r="G260" i="3" s="1"/>
  <c r="F248" i="3"/>
  <c r="G248" i="3" s="1"/>
  <c r="F236" i="3"/>
  <c r="G236" i="3" s="1"/>
  <c r="G224" i="3"/>
  <c r="F212" i="3"/>
  <c r="G212" i="3" s="1"/>
  <c r="F200" i="3"/>
  <c r="G200" i="3" s="1"/>
  <c r="F188" i="3"/>
  <c r="G188" i="3" s="1"/>
  <c r="F176" i="3"/>
  <c r="G176" i="3" s="1"/>
  <c r="F164" i="3"/>
  <c r="G164" i="3" s="1"/>
  <c r="F152" i="3"/>
  <c r="G152" i="3" s="1"/>
  <c r="F140" i="3"/>
  <c r="G140" i="3" s="1"/>
  <c r="F128" i="3"/>
  <c r="G128" i="3" s="1"/>
  <c r="F116" i="3"/>
  <c r="G116" i="3" s="1"/>
  <c r="F104" i="3"/>
  <c r="G104" i="3" s="1"/>
  <c r="F92" i="3"/>
  <c r="G92" i="3" s="1"/>
  <c r="F80" i="3"/>
  <c r="G80" i="3" s="1"/>
  <c r="F68" i="3"/>
  <c r="G68" i="3" s="1"/>
  <c r="F56" i="3"/>
  <c r="G56" i="3" s="1"/>
  <c r="F44" i="3"/>
  <c r="G44" i="3" s="1"/>
  <c r="F32" i="3"/>
  <c r="G32" i="3" s="1"/>
  <c r="F20" i="3"/>
  <c r="G20" i="3" s="1"/>
  <c r="F8" i="3"/>
  <c r="G8" i="3" s="1"/>
  <c r="F550" i="3"/>
  <c r="G550" i="3" s="1"/>
  <c r="F507" i="3"/>
  <c r="G507" i="3" s="1"/>
  <c r="F489" i="3"/>
  <c r="F423" i="3"/>
  <c r="G423" i="3" s="1"/>
  <c r="G305" i="3"/>
  <c r="G281" i="3"/>
  <c r="G245" i="3"/>
  <c r="G101" i="3"/>
  <c r="G65" i="3"/>
  <c r="G399" i="3"/>
  <c r="G375" i="3"/>
  <c r="G363" i="3"/>
  <c r="G351" i="3"/>
  <c r="G339" i="3"/>
  <c r="G327" i="3"/>
  <c r="G315" i="3"/>
  <c r="G291" i="3"/>
  <c r="G279" i="3"/>
  <c r="G267" i="3"/>
  <c r="G243" i="3"/>
  <c r="G231" i="3"/>
  <c r="G219" i="3"/>
  <c r="G207" i="3"/>
  <c r="G195" i="3"/>
  <c r="G183" i="3"/>
  <c r="G171" i="3"/>
  <c r="G159" i="3"/>
  <c r="G147" i="3"/>
  <c r="G135" i="3"/>
  <c r="G123" i="3"/>
  <c r="G111" i="3"/>
  <c r="G99" i="3"/>
  <c r="G87" i="3"/>
  <c r="G75" i="3"/>
  <c r="G63" i="3"/>
  <c r="G51" i="3"/>
  <c r="G27" i="3"/>
  <c r="G15" i="3"/>
  <c r="F449" i="3"/>
  <c r="G449" i="3" s="1"/>
  <c r="F425" i="3"/>
  <c r="G425" i="3" s="1"/>
  <c r="F413" i="3"/>
  <c r="G413" i="3" s="1"/>
  <c r="F389" i="3"/>
  <c r="G389" i="3" s="1"/>
  <c r="F377" i="3"/>
  <c r="G377" i="3" s="1"/>
  <c r="F353" i="3"/>
  <c r="G353" i="3" s="1"/>
  <c r="F341" i="3"/>
  <c r="G341" i="3" s="1"/>
  <c r="F317" i="3"/>
  <c r="G317" i="3" s="1"/>
  <c r="F305" i="3"/>
  <c r="F281" i="3"/>
  <c r="F269" i="3"/>
  <c r="G269" i="3" s="1"/>
  <c r="F245" i="3"/>
  <c r="F233" i="3"/>
  <c r="G233" i="3" s="1"/>
  <c r="F209" i="3"/>
  <c r="G209" i="3" s="1"/>
  <c r="F197" i="3"/>
  <c r="G197" i="3" s="1"/>
  <c r="F173" i="3"/>
  <c r="G173" i="3" s="1"/>
  <c r="F161" i="3"/>
  <c r="G161" i="3" s="1"/>
  <c r="F137" i="3"/>
  <c r="G137" i="3" s="1"/>
  <c r="F125" i="3"/>
  <c r="G125" i="3" s="1"/>
  <c r="F101" i="3"/>
  <c r="F89" i="3"/>
  <c r="G89" i="3" s="1"/>
  <c r="F65" i="3"/>
  <c r="F53" i="3"/>
  <c r="G53" i="3" s="1"/>
  <c r="F29" i="3"/>
  <c r="G29" i="3" s="1"/>
  <c r="F17" i="3"/>
  <c r="G17" i="3" s="1"/>
  <c r="G11" i="3"/>
  <c r="G6" i="3"/>
  <c r="G7" i="3"/>
  <c r="G5" i="3"/>
  <c r="G13" i="3"/>
  <c r="G39" i="3"/>
  <c r="G542" i="3"/>
  <c r="G518" i="3"/>
  <c r="G494" i="3"/>
  <c r="G458" i="3"/>
  <c r="G434" i="3"/>
  <c r="G398" i="3"/>
  <c r="G338" i="3"/>
  <c r="G326" i="3"/>
  <c r="G302" i="3"/>
  <c r="G278" i="3"/>
  <c r="G254" i="3"/>
  <c r="G230" i="3"/>
  <c r="G206" i="3"/>
  <c r="G182" i="3"/>
  <c r="G170" i="3"/>
  <c r="G146" i="3"/>
  <c r="G134" i="3"/>
  <c r="G110" i="3"/>
  <c r="G74" i="3"/>
  <c r="G50" i="3"/>
  <c r="G26" i="3"/>
  <c r="G530" i="3"/>
  <c r="G470" i="3"/>
  <c r="G446" i="3"/>
  <c r="G410" i="3"/>
  <c r="G374" i="3"/>
  <c r="G350" i="3"/>
  <c r="G314" i="3"/>
  <c r="G290" i="3"/>
  <c r="G266" i="3"/>
  <c r="G218" i="3"/>
  <c r="G194" i="3"/>
  <c r="G122" i="3"/>
  <c r="G86" i="3"/>
  <c r="G62" i="3"/>
  <c r="G38" i="3"/>
  <c r="G14" i="3"/>
  <c r="G3" i="3"/>
  <c r="G2" i="3" l="1"/>
  <c r="J5" i="3" s="1"/>
  <c r="J6" i="3" s="1"/>
  <c r="J7" i="3"/>
  <c r="J3" i="3"/>
  <c r="J4" i="3" s="1"/>
</calcChain>
</file>

<file path=xl/sharedStrings.xml><?xml version="1.0" encoding="utf-8"?>
<sst xmlns="http://schemas.openxmlformats.org/spreadsheetml/2006/main" count="1159" uniqueCount="120">
  <si>
    <t>Nome local</t>
  </si>
  <si>
    <t>Acacia nigrescens</t>
  </si>
  <si>
    <t>Artabotrys brachypetalus</t>
  </si>
  <si>
    <t>Cleistochlamys kirkii</t>
  </si>
  <si>
    <t>Combretum adenogonium</t>
  </si>
  <si>
    <t>Combretum hereroensis</t>
  </si>
  <si>
    <t>Dalbergia melanoxylon</t>
  </si>
  <si>
    <t xml:space="preserve">Dichrostachys cinerea </t>
  </si>
  <si>
    <t>Diospyros loureiriana</t>
  </si>
  <si>
    <t>Diplorhyncus condilocarpon</t>
  </si>
  <si>
    <t>Euclea natalensis</t>
  </si>
  <si>
    <t>Lecaniodiscus fraxiniofolius</t>
  </si>
  <si>
    <t>Markhamia zanguebarica</t>
  </si>
  <si>
    <t>Ormocarpum trichocarpum</t>
  </si>
  <si>
    <t>Philenoptera violacea</t>
  </si>
  <si>
    <t>Strychnos madagascarens</t>
  </si>
  <si>
    <t>Thilachium africana</t>
  </si>
  <si>
    <t>Trichia capitata</t>
  </si>
  <si>
    <t>Ziziphus mucronata</t>
  </si>
  <si>
    <t>Chikokoto</t>
  </si>
  <si>
    <t>Gosvo</t>
  </si>
  <si>
    <t>Munzvinda</t>
  </si>
  <si>
    <t>Chipoza</t>
  </si>
  <si>
    <t>Munyajanoni</t>
  </si>
  <si>
    <t>Chirwiti</t>
  </si>
  <si>
    <t>Chipongoti</t>
  </si>
  <si>
    <t>Mutowa</t>
  </si>
  <si>
    <t>Muswangura</t>
  </si>
  <si>
    <t>Mutarara</t>
  </si>
  <si>
    <t>Musara</t>
  </si>
  <si>
    <t>Musikanyati</t>
  </si>
  <si>
    <t>Chikoriro</t>
  </si>
  <si>
    <t>Mukwakwa</t>
  </si>
  <si>
    <t>Muchecheni</t>
  </si>
  <si>
    <t>Diospyros mespiliformis</t>
  </si>
  <si>
    <t>Friesodilsia bovata</t>
  </si>
  <si>
    <t>Mutoma</t>
  </si>
  <si>
    <t>Mujanjashoko</t>
  </si>
  <si>
    <t>Mpanda</t>
  </si>
  <si>
    <t>Terminalia stenostachya</t>
  </si>
  <si>
    <t>Diplorhynchus condylocarpon</t>
  </si>
  <si>
    <t>Muora</t>
  </si>
  <si>
    <t>Mutatarata</t>
  </si>
  <si>
    <t>Sclerocaria birrea</t>
  </si>
  <si>
    <t>Mpereka</t>
  </si>
  <si>
    <t>Chisio</t>
  </si>
  <si>
    <t>Muchiti</t>
  </si>
  <si>
    <t>Mugarapachuru</t>
  </si>
  <si>
    <t>Mudangwa</t>
  </si>
  <si>
    <t>chipoza</t>
  </si>
  <si>
    <t>Número de parcela</t>
  </si>
  <si>
    <t>Nome científico</t>
  </si>
  <si>
    <t>Mutovoti</t>
  </si>
  <si>
    <t>Mupotanzou</t>
  </si>
  <si>
    <t>Mususu</t>
  </si>
  <si>
    <t>Mutondombiro</t>
  </si>
  <si>
    <t>Mpreka</t>
  </si>
  <si>
    <t>chikokoto</t>
  </si>
  <si>
    <t>Chidzimamuriro</t>
  </si>
  <si>
    <t>chidzimamuriro</t>
  </si>
  <si>
    <t>Musvototo</t>
  </si>
  <si>
    <t>Chifupa chehove</t>
  </si>
  <si>
    <t>#</t>
  </si>
  <si>
    <t>#2</t>
  </si>
  <si>
    <t>Millettia stuhlmannii</t>
  </si>
  <si>
    <t>Munamuraganda</t>
  </si>
  <si>
    <t>Mupindambina</t>
  </si>
  <si>
    <t>Munyashambi</t>
  </si>
  <si>
    <t>Chikumbochikware</t>
  </si>
  <si>
    <t>Musokosa</t>
  </si>
  <si>
    <t>Mushakwari FALSE</t>
  </si>
  <si>
    <t>#3</t>
  </si>
  <si>
    <t>Mupupu</t>
  </si>
  <si>
    <t>Chigwendere</t>
  </si>
  <si>
    <t>Muswenya</t>
  </si>
  <si>
    <t>Afzelia quanzensis</t>
  </si>
  <si>
    <t>Bauhinia petersiana</t>
  </si>
  <si>
    <t>Pfuta/Munamuraganda</t>
  </si>
  <si>
    <t>Bolusanthus speciosus</t>
  </si>
  <si>
    <t>Olax dissitiflora</t>
  </si>
  <si>
    <t>Strychnos henningsii</t>
  </si>
  <si>
    <r>
      <t>Circunfer</t>
    </r>
    <r>
      <rPr>
        <b/>
        <sz val="12"/>
        <color rgb="FF000000"/>
        <rFont val="Calibri"/>
        <family val="2"/>
      </rPr>
      <t>ê</t>
    </r>
    <r>
      <rPr>
        <b/>
        <sz val="12"/>
        <color rgb="FF000000"/>
        <rFont val="Times New Roman"/>
        <family val="1"/>
      </rPr>
      <t>ncia</t>
    </r>
  </si>
  <si>
    <t>Flacourtia indica</t>
  </si>
  <si>
    <t>Mupinambina</t>
  </si>
  <si>
    <t>Acaia robusta</t>
  </si>
  <si>
    <t>acacia robusta</t>
  </si>
  <si>
    <t>munyajanoni</t>
  </si>
  <si>
    <t>Combretum hereroens</t>
  </si>
  <si>
    <t>** Ryan et al. 2011: Percentage C values were not different (two-tailedt-test, P = 0.366) between trunk and branch subsamples, so the mean (47%) was used for all conversions to carbon mass.</t>
  </si>
  <si>
    <t>tC per ha</t>
  </si>
  <si>
    <t>Total Woody Biomass (kg), including roots*</t>
  </si>
  <si>
    <t>kgC (above and below ground woody biomass)**</t>
  </si>
  <si>
    <t>Diâmetro (cm)</t>
  </si>
  <si>
    <t>kgC per plot</t>
  </si>
  <si>
    <t>* allometric equation Ryan et al. 2011: naturallog(Total Biomass) = 2.545 naturallog(dbh) - 3.018</t>
  </si>
  <si>
    <t>kg total woody biomass per plot</t>
  </si>
  <si>
    <t>ton total woody biomass per ha</t>
  </si>
  <si>
    <t>trees/ha</t>
  </si>
  <si>
    <t>average DBH</t>
  </si>
  <si>
    <t>Rijlabels</t>
  </si>
  <si>
    <t>Eindtotaal</t>
  </si>
  <si>
    <t>Aantal van Total Woody Biomass (kg), including roots*</t>
  </si>
  <si>
    <t>Basal area</t>
  </si>
  <si>
    <t xml:space="preserve">Basal area </t>
  </si>
  <si>
    <t>pi*(DBH/2)^2</t>
  </si>
  <si>
    <t>Divided by 10000</t>
  </si>
  <si>
    <t>Basel area</t>
  </si>
  <si>
    <t>Tree density &gt;5dbh</t>
  </si>
  <si>
    <t>Recruitment (5&gt;=dbh&lt;10)</t>
  </si>
  <si>
    <t>Total density</t>
  </si>
  <si>
    <t>Saplings (%)</t>
  </si>
  <si>
    <t>Recruitment (10&gt;=dbh&lt;30)</t>
  </si>
  <si>
    <t>H</t>
  </si>
  <si>
    <t>Recruitment (30&gt;=dbh&lt;40)</t>
  </si>
  <si>
    <t>Recruitment (dbh&gt;40)</t>
  </si>
  <si>
    <t>(leeg)</t>
  </si>
  <si>
    <t>Summary table</t>
  </si>
  <si>
    <t>Results</t>
  </si>
  <si>
    <t xml:space="preserve">Stdev </t>
  </si>
  <si>
    <t>Parameters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</si>
</sst>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4" x14ac:knownFonts="1">
    <font>
      <sz val="11"/>
      <name val="Calibri"/>
    </font>
    <font>
      <b/>
      <sz val="11"/>
      <color rgb="FF000000"/>
      <name val="Calibri"/>
      <family val="2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i/>
      <sz val="11"/>
      <color rgb="FF000000"/>
      <name val="Calibri"/>
      <family val="2"/>
    </font>
    <font>
      <b/>
      <i/>
      <sz val="12"/>
      <color rgb="FF000000"/>
      <name val="Times New Roman"/>
      <family val="1"/>
    </font>
    <font>
      <b/>
      <sz val="12"/>
      <color rgb="FF000000"/>
      <name val="Calibri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12" fillId="0" borderId="0" applyFont="0" applyFill="0" applyBorder="0" applyAlignment="0" applyProtection="0"/>
  </cellStyleXfs>
  <cellXfs count="42">
    <xf numFmtId="0" fontId="0" fillId="0" borderId="0" xfId="0">
      <alignment vertical="center"/>
    </xf>
    <xf numFmtId="0" fontId="1" fillId="0" borderId="0" xfId="0" applyFont="1" applyAlignment="1"/>
    <xf numFmtId="0" fontId="3" fillId="0" borderId="1" xfId="0" applyFont="1" applyBorder="1" applyAlignment="1"/>
    <xf numFmtId="0" fontId="5" fillId="0" borderId="0" xfId="0" applyFont="1" applyAlignment="1"/>
    <xf numFmtId="0" fontId="2" fillId="0" borderId="0" xfId="0" applyFont="1" applyAlignment="1"/>
    <xf numFmtId="0" fontId="6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2" fontId="2" fillId="0" borderId="0" xfId="0" applyNumberFormat="1" applyFont="1" applyAlignment="1"/>
    <xf numFmtId="0" fontId="4" fillId="0" borderId="1" xfId="0" applyFont="1" applyBorder="1" applyAlignment="1"/>
    <xf numFmtId="0" fontId="4" fillId="0" borderId="2" xfId="0" applyFont="1" applyBorder="1" applyAlignment="1"/>
    <xf numFmtId="0" fontId="4" fillId="0" borderId="0" xfId="0" applyFont="1" applyAlignment="1">
      <alignment wrapText="1"/>
    </xf>
    <xf numFmtId="0" fontId="8" fillId="0" borderId="0" xfId="0" applyFont="1">
      <alignment vertical="center"/>
    </xf>
    <xf numFmtId="0" fontId="9" fillId="0" borderId="0" xfId="0" applyFont="1" applyAlignment="1"/>
    <xf numFmtId="0" fontId="10" fillId="0" borderId="0" xfId="0" applyFont="1">
      <alignment vertical="center"/>
    </xf>
    <xf numFmtId="0" fontId="11" fillId="0" borderId="0" xfId="0" applyFont="1" applyAlignment="1"/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2" fontId="0" fillId="0" borderId="0" xfId="0" applyNumberFormat="1">
      <alignment vertical="center"/>
    </xf>
    <xf numFmtId="164" fontId="0" fillId="0" borderId="0" xfId="0" applyNumberFormat="1">
      <alignment vertical="center"/>
    </xf>
    <xf numFmtId="1" fontId="0" fillId="0" borderId="0" xfId="0" applyNumberFormat="1">
      <alignment vertical="center"/>
    </xf>
    <xf numFmtId="2" fontId="10" fillId="0" borderId="0" xfId="0" applyNumberFormat="1" applyFont="1">
      <alignment vertical="center"/>
    </xf>
    <xf numFmtId="1" fontId="8" fillId="0" borderId="0" xfId="0" applyNumberFormat="1" applyFont="1">
      <alignment vertical="center"/>
    </xf>
    <xf numFmtId="9" fontId="0" fillId="0" borderId="0" xfId="1" applyFont="1" applyAlignment="1">
      <alignment vertical="center"/>
    </xf>
    <xf numFmtId="0" fontId="13" fillId="3" borderId="3" xfId="0" applyFont="1" applyFill="1" applyBorder="1" applyAlignment="1">
      <alignment horizontal="left" vertical="center"/>
    </xf>
    <xf numFmtId="0" fontId="13" fillId="3" borderId="3" xfId="0" applyFont="1" applyFill="1" applyBorder="1">
      <alignment vertical="center"/>
    </xf>
    <xf numFmtId="165" fontId="0" fillId="0" borderId="0" xfId="1" applyNumberFormat="1" applyFont="1" applyAlignment="1">
      <alignment vertical="center"/>
    </xf>
    <xf numFmtId="0" fontId="10" fillId="2" borderId="7" xfId="0" applyFont="1" applyFill="1" applyBorder="1">
      <alignment vertical="center"/>
    </xf>
    <xf numFmtId="2" fontId="0" fillId="2" borderId="8" xfId="0" applyNumberFormat="1" applyFill="1" applyBorder="1">
      <alignment vertical="center"/>
    </xf>
    <xf numFmtId="0" fontId="10" fillId="2" borderId="7" xfId="0" applyFont="1" applyFill="1" applyBorder="1" applyAlignment="1"/>
    <xf numFmtId="0" fontId="0" fillId="2" borderId="8" xfId="0" applyFill="1" applyBorder="1" applyAlignment="1"/>
    <xf numFmtId="0" fontId="10" fillId="2" borderId="9" xfId="0" applyFont="1" applyFill="1" applyBorder="1" applyAlignment="1"/>
    <xf numFmtId="2" fontId="0" fillId="2" borderId="10" xfId="0" applyNumberFormat="1" applyFill="1" applyBorder="1" applyAlignment="1"/>
    <xf numFmtId="2" fontId="0" fillId="2" borderId="11" xfId="0" applyNumberFormat="1" applyFill="1" applyBorder="1" applyAlignment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0" fillId="2" borderId="9" xfId="0" applyFont="1" applyFill="1" applyBorder="1">
      <alignment vertical="center"/>
    </xf>
    <xf numFmtId="2" fontId="0" fillId="2" borderId="0" xfId="0" applyNumberFormat="1" applyFill="1" applyBorder="1">
      <alignment vertical="center"/>
    </xf>
    <xf numFmtId="2" fontId="0" fillId="2" borderId="0" xfId="0" applyNumberFormat="1" applyFill="1" applyBorder="1" applyAlignment="1"/>
    <xf numFmtId="0" fontId="10" fillId="2" borderId="10" xfId="0" applyFont="1" applyFill="1" applyBorder="1" applyAlignment="1">
      <alignment horizontal="center" vertical="center"/>
    </xf>
    <xf numFmtId="2" fontId="10" fillId="2" borderId="11" xfId="0" applyNumberFormat="1" applyFont="1" applyFill="1" applyBorder="1" applyAlignment="1">
      <alignment horizontal="center" vertical="center"/>
    </xf>
  </cellXfs>
  <cellStyles count="2">
    <cellStyle name="Procent" xfId="1" builtinId="5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0/cellImage" Target="NULL"/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ro" refreshedDate="44985.58900428241" createdVersion="8" refreshedVersion="8" minRefreshableVersion="3" recordCount="549" xr:uid="{417D7102-C756-4364-9D30-ECC817741D01}">
  <cacheSource type="worksheet">
    <worksheetSource ref="A1:H550" sheet="Parcelas de Mangunde"/>
  </cacheSource>
  <cacheFields count="8">
    <cacheField name="Nome científico" numFmtId="0">
      <sharedItems containsBlank="1" count="34">
        <m/>
        <s v="Combretum adenogonium"/>
        <s v="Cleistochlamys kirkii"/>
        <s v="Flacourtia indica"/>
        <s v="Philenoptera violacea"/>
        <s v="acacia robusta"/>
        <s v="Diplorhynchus condylocarpon"/>
        <s v="Acacia nigrescens"/>
        <s v="Combretum hereroensis"/>
        <s v="Ormocarpum trichocarpum"/>
        <s v="Markhamia zanguebarica"/>
        <s v="Strychnos madagascarens"/>
        <s v="Diplorhyncus condilocarpon"/>
        <s v="Dichrostachys cinerea "/>
        <s v="Bolusanthus speciosus"/>
        <s v="Artabotrys brachypetalus"/>
        <s v="Terminalia stenostachya"/>
        <s v="Afzelia quanzensis"/>
        <s v="Sclerocaria birrea"/>
        <s v="Lecaniodiscus fraxiniofolius"/>
        <s v="Strychnos henningsii"/>
        <s v="Euclea natalensis"/>
        <s v="Ziziphus mucronata"/>
        <s v="Acaia robusta"/>
        <s v="Millettia stuhlmannii"/>
        <s v="Thilachium africana"/>
        <s v="Dalbergia melanoxylon"/>
        <s v="Olax dissitiflora"/>
        <s v="Diospyros mespiliformis"/>
        <s v="Diospyros loureiriana"/>
        <s v="Combretum hereroens"/>
        <s v="Trichia capitata"/>
        <s v="Bauhinia petersiana"/>
        <s v="Friesodilsia bovata"/>
      </sharedItems>
    </cacheField>
    <cacheField name="Nome local" numFmtId="0">
      <sharedItems count="47">
        <s v="Mutovoti"/>
        <s v="Chipoza"/>
        <s v="Mupotanzou"/>
        <s v="Mususu"/>
        <s v="Munzvinda"/>
        <s v="Muora"/>
        <s v="Mutondombiro"/>
        <s v="Mpanda"/>
        <s v="Mpreka"/>
        <s v="Mutowa"/>
        <s v="chikokoto"/>
        <s v="Munyajanoni"/>
        <s v="Chidzimamuriro"/>
        <s v="Munamuraganda"/>
        <s v="Musikanyati"/>
        <s v="Mukwakwa"/>
        <s v="Mupinambina"/>
        <s v="Mutoma"/>
        <s v="Mupindambina"/>
        <s v="Chipongoti"/>
        <s v="Munyashambi"/>
        <s v="Gosvo"/>
        <s v="Chikoriro"/>
        <s v="Chikumbochikware"/>
        <s v="Musokosa"/>
        <s v="Mudangwa"/>
        <s v="Mutarara"/>
        <s v="Mushakwari FALSE"/>
        <s v="Muswangura"/>
        <s v="#3"/>
        <s v="Chisio"/>
        <s v="Muchecheni"/>
        <s v="Musvototo"/>
        <s v="Mpereka"/>
        <s v="Musara"/>
        <s v="Mugarapachuru"/>
        <s v="Mutatarata"/>
        <s v="Chifupa chehove"/>
        <s v="Chirwiti"/>
        <s v="Pfuta/Munamuraganda"/>
        <s v="#"/>
        <s v="#2"/>
        <s v="Mupupu"/>
        <s v="Muchiti"/>
        <s v="Chigwendere"/>
        <s v="Mujanjashoko"/>
        <s v="Muswenya"/>
      </sharedItems>
    </cacheField>
    <cacheField name="Circunferência" numFmtId="0">
      <sharedItems containsSemiMixedTypes="0" containsString="0" containsNumber="1" minValue="7" maxValue="195"/>
    </cacheField>
    <cacheField name="Diâmetro (cm)" numFmtId="2">
      <sharedItems containsSemiMixedTypes="0" containsString="0" containsNumber="1" minValue="2.2292993630573248" maxValue="62.101910828025474" count="83">
        <n v="7.9617834394904454"/>
        <n v="5.7324840764331206"/>
        <n v="3.5031847133757958"/>
        <n v="6.0509554140127388"/>
        <n v="4.1401273885350314"/>
        <n v="4.7770700636942669"/>
        <n v="4.4585987261146496"/>
        <n v="3.8216560509554141"/>
        <n v="5.0955414012738851"/>
        <n v="8.2802547770700627"/>
        <n v="5.4140127388535033"/>
        <n v="13.694267515923567"/>
        <n v="8.598726114649681"/>
        <n v="7.3248407643312099"/>
        <n v="13.057324840764331"/>
        <n v="7.0063694267515917"/>
        <n v="6.6878980891719744"/>
        <n v="62.101910828025474"/>
        <n v="15.286624203821656"/>
        <n v="10.828025477707007"/>
        <n v="9.2356687898089174"/>
        <n v="28.662420382165603"/>
        <n v="14.331210191082802"/>
        <n v="5.2547770700636942"/>
        <n v="8.9171974522292992"/>
        <n v="17.834394904458598"/>
        <n v="11.464968152866241"/>
        <n v="7.6433121019108281"/>
        <n v="13.375796178343949"/>
        <n v="3.1847133757961781"/>
        <n v="6.8471337579617835"/>
        <n v="15.605095541401273"/>
        <n v="18.152866242038215"/>
        <n v="6.3694267515923562"/>
        <n v="11.146496815286623"/>
        <n v="9.872611464968152"/>
        <n v="11.783439490445859"/>
        <n v="12.738853503184712"/>
        <n v="28.025477707006367"/>
        <n v="15.923566878980891"/>
        <n v="9.5541401273885338"/>
        <n v="19.108280254777068"/>
        <n v="23.885350318471335"/>
        <n v="6.5286624203821653"/>
        <n v="20.700636942675157"/>
        <n v="17.197452229299362"/>
        <n v="2.8662420382165603"/>
        <n v="26.751592356687897"/>
        <n v="2.2292993630573248"/>
        <n v="2.5477707006369426"/>
        <n v="14.968152866242038"/>
        <n v="26.433121019108277"/>
        <n v="3.6624203821656049"/>
        <n v="10.19108280254777"/>
        <n v="3.9808917197452227"/>
        <n v="4.2993630573248405"/>
        <n v="10.509554140127388"/>
        <n v="25.159235668789808"/>
        <n v="20.222929936305732"/>
        <n v="31.847133757961782"/>
        <n v="12.420382165605096"/>
        <n v="25.477707006369425"/>
        <n v="8.4394904458598727"/>
        <n v="45.859872611464965"/>
        <n v="20.38216560509554"/>
        <n v="16.878980891719745"/>
        <n v="57.324840764331206"/>
        <n v="28.343949044585987"/>
        <n v="22.929936305732483"/>
        <n v="27.388535031847134"/>
        <n v="14.64968152866242"/>
        <n v="18.471337579617835"/>
        <n v="5.5732484076433115"/>
        <n v="12.101910828025478"/>
        <n v="16.242038216560509"/>
        <n v="14.012738853503183"/>
        <n v="3.3439490445859872"/>
        <n v="10.987261146496815"/>
        <n v="27.070063694267514"/>
        <n v="21.337579617834393"/>
        <n v="22.611464968152866"/>
        <n v="24.203821656050955"/>
        <n v="31.528662420382165"/>
      </sharedItems>
    </cacheField>
    <cacheField name="Número de parcela" numFmtId="0">
      <sharedItems containsSemiMixedTypes="0" containsString="0" containsNumber="1" containsInteger="1" minValue="1" maxValue="14" count="1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</sharedItems>
    </cacheField>
    <cacheField name="Total Woody Biomass (kg), including roots*" numFmtId="0">
      <sharedItems containsSemiMixedTypes="0" containsString="0" containsNumber="1" minValue="0.37617316498000025" maxValue="1789.5811029474287"/>
    </cacheField>
    <cacheField name="kgC (above and below ground woody biomass)**" numFmtId="0">
      <sharedItems containsSemiMixedTypes="0" containsString="0" containsNumber="1" minValue="0.1768013875406001" maxValue="841.1031183852914"/>
    </cacheField>
    <cacheField name="Basal area" numFmtId="0">
      <sharedItems containsSemiMixedTypes="0" containsString="0" containsNumber="1" minValue="3.9032526681077284" maxValue="3029.003728669313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49">
  <r>
    <x v="0"/>
    <x v="0"/>
    <n v="25"/>
    <x v="0"/>
    <x v="0"/>
    <n v="9.6021972115884662"/>
    <n v="4.5130326894465789"/>
    <n v="49.786386072802657"/>
  </r>
  <r>
    <x v="0"/>
    <x v="0"/>
    <n v="18"/>
    <x v="1"/>
    <x v="0"/>
    <n v="4.1618059307872386"/>
    <n v="1.9560487874700021"/>
    <n v="25.809262540140899"/>
  </r>
  <r>
    <x v="1"/>
    <x v="1"/>
    <n v="11"/>
    <x v="2"/>
    <x v="0"/>
    <n v="1.1883864272051015"/>
    <n v="0.55854162078639769"/>
    <n v="9.6386443436945939"/>
  </r>
  <r>
    <x v="1"/>
    <x v="1"/>
    <n v="19"/>
    <x v="3"/>
    <x v="0"/>
    <n v="4.7757459239953679"/>
    <n v="2.2446005842778227"/>
    <n v="28.756616595650822"/>
  </r>
  <r>
    <x v="0"/>
    <x v="2"/>
    <n v="18"/>
    <x v="1"/>
    <x v="0"/>
    <n v="4.1618059307872386"/>
    <n v="1.9560487874700021"/>
    <n v="25.809262540140899"/>
  </r>
  <r>
    <x v="1"/>
    <x v="1"/>
    <n v="13"/>
    <x v="4"/>
    <x v="0"/>
    <n v="1.8180219855478328"/>
    <n v="0.85447033320748134"/>
    <n v="13.462238794085838"/>
  </r>
  <r>
    <x v="1"/>
    <x v="1"/>
    <n v="19"/>
    <x v="3"/>
    <x v="0"/>
    <n v="4.7757459239953679"/>
    <n v="2.2446005842778227"/>
    <n v="28.756616595650822"/>
  </r>
  <r>
    <x v="1"/>
    <x v="1"/>
    <n v="25"/>
    <x v="0"/>
    <x v="0"/>
    <n v="9.6021972115884662"/>
    <n v="4.5130326894465789"/>
    <n v="49.786386072802657"/>
  </r>
  <r>
    <x v="1"/>
    <x v="1"/>
    <n v="15"/>
    <x v="5"/>
    <x v="0"/>
    <n v="2.6167700084154584"/>
    <n v="1.2298819039552653"/>
    <n v="17.923098986208956"/>
  </r>
  <r>
    <x v="1"/>
    <x v="1"/>
    <n v="15"/>
    <x v="5"/>
    <x v="0"/>
    <n v="2.6167700084154584"/>
    <n v="1.2298819039552653"/>
    <n v="17.923098986208956"/>
  </r>
  <r>
    <x v="1"/>
    <x v="1"/>
    <n v="14"/>
    <x v="6"/>
    <x v="0"/>
    <n v="2.1953772026521454"/>
    <n v="1.0318272852465082"/>
    <n v="15.613010672430914"/>
  </r>
  <r>
    <x v="1"/>
    <x v="1"/>
    <n v="11"/>
    <x v="2"/>
    <x v="0"/>
    <n v="1.1883864272051015"/>
    <n v="0.55854162078639769"/>
    <n v="9.6386443436945939"/>
  </r>
  <r>
    <x v="0"/>
    <x v="3"/>
    <n v="14"/>
    <x v="6"/>
    <x v="0"/>
    <n v="2.1953772026521454"/>
    <n v="1.0318272852465082"/>
    <n v="15.613010672430914"/>
  </r>
  <r>
    <x v="2"/>
    <x v="4"/>
    <n v="12"/>
    <x v="7"/>
    <x v="0"/>
    <n v="1.4829604559731249"/>
    <n v="0.69699141430736866"/>
    <n v="11.470783351173734"/>
  </r>
  <r>
    <x v="1"/>
    <x v="1"/>
    <n v="16"/>
    <x v="8"/>
    <x v="0"/>
    <n v="3.0838884124204617"/>
    <n v="1.4494275538376169"/>
    <n v="20.392503735419968"/>
  </r>
  <r>
    <x v="1"/>
    <x v="1"/>
    <n v="25"/>
    <x v="0"/>
    <x v="0"/>
    <n v="9.6021972115884662"/>
    <n v="4.5130326894465789"/>
    <n v="49.786386072802657"/>
  </r>
  <r>
    <x v="1"/>
    <x v="1"/>
    <n v="26"/>
    <x v="9"/>
    <x v="0"/>
    <n v="10.610124252760826"/>
    <n v="4.9867583987975879"/>
    <n v="53.848955176343352"/>
  </r>
  <r>
    <x v="0"/>
    <x v="5"/>
    <n v="14"/>
    <x v="6"/>
    <x v="0"/>
    <n v="2.1953772026521454"/>
    <n v="1.0318272852465082"/>
    <n v="15.613010672430914"/>
  </r>
  <r>
    <x v="3"/>
    <x v="6"/>
    <n v="17"/>
    <x v="10"/>
    <x v="0"/>
    <n v="3.5983698908858401"/>
    <n v="1.6912338487163447"/>
    <n v="23.021224920063954"/>
  </r>
  <r>
    <x v="3"/>
    <x v="6"/>
    <n v="43"/>
    <x v="11"/>
    <x v="0"/>
    <n v="38.176008502857414"/>
    <n v="17.942723996342984"/>
    <n v="147.28804455777941"/>
  </r>
  <r>
    <x v="3"/>
    <x v="6"/>
    <n v="14"/>
    <x v="6"/>
    <x v="0"/>
    <n v="2.1953772026521454"/>
    <n v="1.0318272852465082"/>
    <n v="15.613010672430914"/>
  </r>
  <r>
    <x v="3"/>
    <x v="6"/>
    <n v="27"/>
    <x v="12"/>
    <x v="0"/>
    <n v="11.679764309136601"/>
    <n v="5.4894892252942027"/>
    <n v="58.070840715317019"/>
  </r>
  <r>
    <x v="3"/>
    <x v="6"/>
    <n v="23"/>
    <x v="13"/>
    <x v="0"/>
    <n v="7.7662370408352812"/>
    <n v="3.6501314091925821"/>
    <n v="42.139197172020175"/>
  </r>
  <r>
    <x v="3"/>
    <x v="6"/>
    <n v="41"/>
    <x v="14"/>
    <x v="0"/>
    <n v="33.818022957337249"/>
    <n v="15.894470789948507"/>
    <n v="133.90546398141004"/>
  </r>
  <r>
    <x v="3"/>
    <x v="6"/>
    <n v="23"/>
    <x v="13"/>
    <x v="0"/>
    <n v="7.7662370408352812"/>
    <n v="3.6501314091925821"/>
    <n v="42.139197172020175"/>
  </r>
  <r>
    <x v="1"/>
    <x v="1"/>
    <n v="12"/>
    <x v="7"/>
    <x v="0"/>
    <n v="1.4829604559731249"/>
    <n v="0.69699141430736866"/>
    <n v="11.470783351173734"/>
  </r>
  <r>
    <x v="1"/>
    <x v="1"/>
    <n v="14"/>
    <x v="6"/>
    <x v="0"/>
    <n v="2.1953772026521454"/>
    <n v="1.0318272852465082"/>
    <n v="15.613010672430914"/>
  </r>
  <r>
    <x v="1"/>
    <x v="1"/>
    <n v="19"/>
    <x v="3"/>
    <x v="0"/>
    <n v="4.7757459239953679"/>
    <n v="2.2446005842778227"/>
    <n v="28.756616595650822"/>
  </r>
  <r>
    <x v="1"/>
    <x v="1"/>
    <n v="13"/>
    <x v="4"/>
    <x v="0"/>
    <n v="1.8180219855478328"/>
    <n v="0.85447033320748134"/>
    <n v="13.462238794085838"/>
  </r>
  <r>
    <x v="1"/>
    <x v="1"/>
    <n v="16"/>
    <x v="8"/>
    <x v="0"/>
    <n v="3.0838884124204617"/>
    <n v="1.4494275538376169"/>
    <n v="20.392503735419968"/>
  </r>
  <r>
    <x v="4"/>
    <x v="7"/>
    <n v="23"/>
    <x v="13"/>
    <x v="0"/>
    <n v="7.7662370408352812"/>
    <n v="3.6501314091925821"/>
    <n v="42.139197172020175"/>
  </r>
  <r>
    <x v="4"/>
    <x v="7"/>
    <n v="16"/>
    <x v="8"/>
    <x v="0"/>
    <n v="3.0838884124204617"/>
    <n v="1.4494275538376169"/>
    <n v="20.392503735419968"/>
  </r>
  <r>
    <x v="4"/>
    <x v="7"/>
    <n v="17"/>
    <x v="10"/>
    <x v="0"/>
    <n v="3.5983698908858401"/>
    <n v="1.6912338487163447"/>
    <n v="23.021224920063954"/>
  </r>
  <r>
    <x v="4"/>
    <x v="7"/>
    <n v="22"/>
    <x v="15"/>
    <x v="0"/>
    <n v="6.9355198964445544"/>
    <n v="3.2596943513289403"/>
    <n v="38.554577374778376"/>
  </r>
  <r>
    <x v="4"/>
    <x v="7"/>
    <n v="21"/>
    <x v="16"/>
    <x v="0"/>
    <n v="6.1611446384234441"/>
    <n v="2.8957379800590184"/>
    <n v="35.12927401296956"/>
  </r>
  <r>
    <x v="1"/>
    <x v="1"/>
    <n v="14"/>
    <x v="6"/>
    <x v="0"/>
    <n v="2.1953772026521454"/>
    <n v="1.0318272852465082"/>
    <n v="15.613010672430914"/>
  </r>
  <r>
    <x v="1"/>
    <x v="1"/>
    <n v="13"/>
    <x v="4"/>
    <x v="0"/>
    <n v="1.8180219855478328"/>
    <n v="0.85447033320748134"/>
    <n v="13.462238794085838"/>
  </r>
  <r>
    <x v="5"/>
    <x v="8"/>
    <n v="195"/>
    <x v="17"/>
    <x v="1"/>
    <n v="1789.5811029474287"/>
    <n v="841.1031183852914"/>
    <n v="3029.0037286693137"/>
  </r>
  <r>
    <x v="6"/>
    <x v="9"/>
    <n v="48"/>
    <x v="18"/>
    <x v="1"/>
    <n v="50.509404515047429"/>
    <n v="23.739420122072289"/>
    <n v="183.53253361877975"/>
  </r>
  <r>
    <x v="6"/>
    <x v="9"/>
    <n v="34"/>
    <x v="19"/>
    <x v="1"/>
    <n v="21.000379507614944"/>
    <n v="9.8701783685790225"/>
    <n v="92.084899680255816"/>
  </r>
  <r>
    <x v="6"/>
    <x v="9"/>
    <n v="19"/>
    <x v="3"/>
    <x v="1"/>
    <n v="4.7757459239953679"/>
    <n v="2.2446005842778227"/>
    <n v="28.756616595650822"/>
  </r>
  <r>
    <x v="6"/>
    <x v="9"/>
    <n v="17"/>
    <x v="10"/>
    <x v="1"/>
    <n v="3.5983698908858401"/>
    <n v="1.6912338487163447"/>
    <n v="23.021224920063954"/>
  </r>
  <r>
    <x v="6"/>
    <x v="9"/>
    <n v="29"/>
    <x v="20"/>
    <x v="1"/>
    <n v="14.009292529252955"/>
    <n v="6.5843674887488879"/>
    <n v="66.992561099563275"/>
  </r>
  <r>
    <x v="6"/>
    <x v="9"/>
    <n v="19"/>
    <x v="3"/>
    <x v="1"/>
    <n v="4.7757459239953679"/>
    <n v="2.2446005842778227"/>
    <n v="28.756616595650822"/>
  </r>
  <r>
    <x v="6"/>
    <x v="9"/>
    <n v="90"/>
    <x v="21"/>
    <x v="1"/>
    <n v="250.12694905408372"/>
    <n v="117.55966605541934"/>
    <n v="645.23156350352247"/>
  </r>
  <r>
    <x v="6"/>
    <x v="9"/>
    <n v="23"/>
    <x v="13"/>
    <x v="1"/>
    <n v="7.7662370408352812"/>
    <n v="3.6501314091925821"/>
    <n v="42.139197172020175"/>
  </r>
  <r>
    <x v="6"/>
    <x v="9"/>
    <n v="19"/>
    <x v="3"/>
    <x v="1"/>
    <n v="4.7757459239953679"/>
    <n v="2.2446005842778227"/>
    <n v="28.756616595650822"/>
  </r>
  <r>
    <x v="6"/>
    <x v="9"/>
    <n v="17"/>
    <x v="10"/>
    <x v="1"/>
    <n v="3.5983698908858401"/>
    <n v="1.6912338487163447"/>
    <n v="23.021224920063954"/>
  </r>
  <r>
    <x v="6"/>
    <x v="9"/>
    <n v="13"/>
    <x v="4"/>
    <x v="1"/>
    <n v="1.8180219855478328"/>
    <n v="0.85447033320748134"/>
    <n v="13.462238794085838"/>
  </r>
  <r>
    <x v="6"/>
    <x v="9"/>
    <n v="19"/>
    <x v="3"/>
    <x v="1"/>
    <n v="4.7757459239953679"/>
    <n v="2.2446005842778227"/>
    <n v="28.756616595650822"/>
  </r>
  <r>
    <x v="6"/>
    <x v="9"/>
    <n v="19"/>
    <x v="3"/>
    <x v="1"/>
    <n v="4.7757459239953679"/>
    <n v="2.2446005842778227"/>
    <n v="28.756616595650822"/>
  </r>
  <r>
    <x v="6"/>
    <x v="9"/>
    <n v="14"/>
    <x v="6"/>
    <x v="1"/>
    <n v="2.1953772026521454"/>
    <n v="1.0318272852465082"/>
    <n v="15.613010672430914"/>
  </r>
  <r>
    <x v="6"/>
    <x v="9"/>
    <n v="23"/>
    <x v="13"/>
    <x v="1"/>
    <n v="7.7662370408352812"/>
    <n v="3.6501314091925821"/>
    <n v="42.139197172020175"/>
  </r>
  <r>
    <x v="6"/>
    <x v="9"/>
    <n v="19"/>
    <x v="3"/>
    <x v="1"/>
    <n v="4.7757459239953679"/>
    <n v="2.2446005842778227"/>
    <n v="28.756616595650822"/>
  </r>
  <r>
    <x v="6"/>
    <x v="9"/>
    <n v="15"/>
    <x v="5"/>
    <x v="1"/>
    <n v="2.6167700084154584"/>
    <n v="1.2298819039552653"/>
    <n v="17.923098986208956"/>
  </r>
  <r>
    <x v="7"/>
    <x v="10"/>
    <n v="19"/>
    <x v="3"/>
    <x v="1"/>
    <n v="4.7757459239953679"/>
    <n v="2.2446005842778227"/>
    <n v="28.756616595650822"/>
  </r>
  <r>
    <x v="6"/>
    <x v="9"/>
    <n v="16"/>
    <x v="8"/>
    <x v="1"/>
    <n v="3.0838884124204617"/>
    <n v="1.4494275538376169"/>
    <n v="20.392503735419968"/>
  </r>
  <r>
    <x v="6"/>
    <x v="9"/>
    <n v="14"/>
    <x v="6"/>
    <x v="1"/>
    <n v="2.1953772026521454"/>
    <n v="1.0318272852465082"/>
    <n v="15.613010672430914"/>
  </r>
  <r>
    <x v="6"/>
    <x v="9"/>
    <n v="45"/>
    <x v="22"/>
    <x v="1"/>
    <n v="42.858715103171527"/>
    <n v="20.143596098490615"/>
    <n v="161.30789087588062"/>
  </r>
  <r>
    <x v="6"/>
    <x v="9"/>
    <n v="16"/>
    <x v="8"/>
    <x v="1"/>
    <n v="3.0838884124204617"/>
    <n v="1.4494275538376169"/>
    <n v="20.392503735419968"/>
  </r>
  <r>
    <x v="6"/>
    <x v="9"/>
    <n v="17"/>
    <x v="10"/>
    <x v="1"/>
    <n v="3.5983698908858401"/>
    <n v="1.6912338487163447"/>
    <n v="23.021224920063954"/>
  </r>
  <r>
    <x v="6"/>
    <x v="9"/>
    <n v="16.5"/>
    <x v="23"/>
    <x v="1"/>
    <n v="3.3351082700069545"/>
    <n v="1.5675008869032685"/>
    <n v="21.68694977331284"/>
  </r>
  <r>
    <x v="6"/>
    <x v="9"/>
    <n v="16"/>
    <x v="8"/>
    <x v="1"/>
    <n v="3.0838884124204617"/>
    <n v="1.4494275538376169"/>
    <n v="20.392503735419968"/>
  </r>
  <r>
    <x v="6"/>
    <x v="9"/>
    <n v="11"/>
    <x v="2"/>
    <x v="1"/>
    <n v="1.1883864272051015"/>
    <n v="0.55854162078639769"/>
    <n v="9.6386443436945939"/>
  </r>
  <r>
    <x v="7"/>
    <x v="10"/>
    <n v="19"/>
    <x v="3"/>
    <x v="1"/>
    <n v="4.7757459239953679"/>
    <n v="2.2446005842778227"/>
    <n v="28.756616595650822"/>
  </r>
  <r>
    <x v="6"/>
    <x v="9"/>
    <n v="28"/>
    <x v="24"/>
    <x v="1"/>
    <n v="12.812400007802271"/>
    <n v="6.0218280036670668"/>
    <n v="62.452042689723655"/>
  </r>
  <r>
    <x v="7"/>
    <x v="10"/>
    <n v="56"/>
    <x v="25"/>
    <x v="1"/>
    <n v="74.774209079705855"/>
    <n v="35.143878267461751"/>
    <n v="249.80817075889462"/>
  </r>
  <r>
    <x v="8"/>
    <x v="11"/>
    <n v="36"/>
    <x v="26"/>
    <x v="1"/>
    <n v="24.288638087192005"/>
    <n v="11.415659900980241"/>
    <n v="103.2370501605636"/>
  </r>
  <r>
    <x v="9"/>
    <x v="12"/>
    <n v="23"/>
    <x v="13"/>
    <x v="1"/>
    <n v="7.7662370408352812"/>
    <n v="3.6501314091925821"/>
    <n v="42.139197172020175"/>
  </r>
  <r>
    <x v="8"/>
    <x v="11"/>
    <n v="43"/>
    <x v="11"/>
    <x v="1"/>
    <n v="38.176008502857414"/>
    <n v="17.942723996342984"/>
    <n v="147.28804455777941"/>
  </r>
  <r>
    <x v="8"/>
    <x v="11"/>
    <n v="24"/>
    <x v="27"/>
    <x v="1"/>
    <n v="8.6546778998739011"/>
    <n v="4.0676986129407329"/>
    <n v="45.883133404694938"/>
  </r>
  <r>
    <x v="8"/>
    <x v="11"/>
    <n v="17"/>
    <x v="10"/>
    <x v="1"/>
    <n v="3.5983698908858401"/>
    <n v="1.6912338487163447"/>
    <n v="23.021224920063954"/>
  </r>
  <r>
    <x v="7"/>
    <x v="10"/>
    <n v="42"/>
    <x v="28"/>
    <x v="2"/>
    <n v="35.956941485064313"/>
    <n v="16.899762497980227"/>
    <n v="140.51709605187824"/>
  </r>
  <r>
    <x v="7"/>
    <x v="10"/>
    <n v="16"/>
    <x v="8"/>
    <x v="2"/>
    <n v="3.0838884124204617"/>
    <n v="1.4494275538376169"/>
    <n v="20.392503735419968"/>
  </r>
  <r>
    <x v="1"/>
    <x v="1"/>
    <n v="23"/>
    <x v="13"/>
    <x v="2"/>
    <n v="7.7662370408352812"/>
    <n v="3.6501314091925821"/>
    <n v="42.139197172020175"/>
  </r>
  <r>
    <x v="1"/>
    <x v="1"/>
    <n v="21"/>
    <x v="16"/>
    <x v="2"/>
    <n v="6.1611446384234441"/>
    <n v="2.8957379800590184"/>
    <n v="35.12927401296956"/>
  </r>
  <r>
    <x v="1"/>
    <x v="1"/>
    <n v="15"/>
    <x v="5"/>
    <x v="2"/>
    <n v="2.6167700084154584"/>
    <n v="1.2298819039552653"/>
    <n v="17.923098986208956"/>
  </r>
  <r>
    <x v="1"/>
    <x v="1"/>
    <n v="21"/>
    <x v="16"/>
    <x v="2"/>
    <n v="6.1611446384234441"/>
    <n v="2.8957379800590184"/>
    <n v="35.12927401296956"/>
  </r>
  <r>
    <x v="1"/>
    <x v="1"/>
    <n v="24"/>
    <x v="27"/>
    <x v="2"/>
    <n v="8.6546778998739011"/>
    <n v="4.0676986129407329"/>
    <n v="45.883133404694938"/>
  </r>
  <r>
    <x v="1"/>
    <x v="1"/>
    <n v="10"/>
    <x v="29"/>
    <x v="2"/>
    <n v="0.93242369043444173"/>
    <n v="0.43823913450418761"/>
    <n v="7.9658217716484252"/>
  </r>
  <r>
    <x v="1"/>
    <x v="1"/>
    <n v="13"/>
    <x v="4"/>
    <x v="2"/>
    <n v="1.8180219855478328"/>
    <n v="0.85447033320748134"/>
    <n v="13.462238794085838"/>
  </r>
  <r>
    <x v="1"/>
    <x v="1"/>
    <n v="10"/>
    <x v="29"/>
    <x v="2"/>
    <n v="0.93242369043444173"/>
    <n v="0.43823913450418761"/>
    <n v="7.9658217716484252"/>
  </r>
  <r>
    <x v="1"/>
    <x v="1"/>
    <n v="10"/>
    <x v="29"/>
    <x v="2"/>
    <n v="0.93242369043444173"/>
    <n v="0.43823913450418761"/>
    <n v="7.9658217716484252"/>
  </r>
  <r>
    <x v="1"/>
    <x v="1"/>
    <n v="27"/>
    <x v="12"/>
    <x v="2"/>
    <n v="11.679764309136601"/>
    <n v="5.4894892252942027"/>
    <n v="58.070840715317019"/>
  </r>
  <r>
    <x v="1"/>
    <x v="1"/>
    <n v="12"/>
    <x v="7"/>
    <x v="2"/>
    <n v="1.4829604559731249"/>
    <n v="0.69699141430736866"/>
    <n v="11.470783351173734"/>
  </r>
  <r>
    <x v="1"/>
    <x v="1"/>
    <n v="21.5"/>
    <x v="30"/>
    <x v="2"/>
    <n v="6.5413770023094804"/>
    <n v="3.0744471910854556"/>
    <n v="36.822011139444854"/>
  </r>
  <r>
    <x v="7"/>
    <x v="10"/>
    <n v="49"/>
    <x v="31"/>
    <x v="2"/>
    <n v="53.230717849187172"/>
    <n v="25.01843738911797"/>
    <n v="191.25938073727869"/>
  </r>
  <r>
    <x v="1"/>
    <x v="1"/>
    <n v="17"/>
    <x v="10"/>
    <x v="2"/>
    <n v="3.5983698908858401"/>
    <n v="1.6912338487163447"/>
    <n v="23.021224920063954"/>
  </r>
  <r>
    <x v="1"/>
    <x v="1"/>
    <n v="18"/>
    <x v="1"/>
    <x v="2"/>
    <n v="4.1618059307872386"/>
    <n v="1.9560487874700021"/>
    <n v="25.809262540140899"/>
  </r>
  <r>
    <x v="6"/>
    <x v="9"/>
    <n v="13"/>
    <x v="4"/>
    <x v="2"/>
    <n v="1.8180219855478328"/>
    <n v="0.85447033320748134"/>
    <n v="13.462238794085838"/>
  </r>
  <r>
    <x v="6"/>
    <x v="9"/>
    <n v="57"/>
    <x v="32"/>
    <x v="2"/>
    <n v="78.219458837955742"/>
    <n v="36.763145653839196"/>
    <n v="258.80954936085737"/>
  </r>
  <r>
    <x v="6"/>
    <x v="9"/>
    <n v="21"/>
    <x v="16"/>
    <x v="2"/>
    <n v="6.1611446384234441"/>
    <n v="2.8957379800590184"/>
    <n v="35.12927401296956"/>
  </r>
  <r>
    <x v="6"/>
    <x v="9"/>
    <n v="12"/>
    <x v="7"/>
    <x v="2"/>
    <n v="1.4829604559731249"/>
    <n v="0.69699141430736866"/>
    <n v="11.470783351173734"/>
  </r>
  <r>
    <x v="6"/>
    <x v="9"/>
    <n v="22"/>
    <x v="15"/>
    <x v="2"/>
    <n v="6.9355198964445544"/>
    <n v="3.2596943513289403"/>
    <n v="38.554577374778376"/>
  </r>
  <r>
    <x v="6"/>
    <x v="9"/>
    <n v="15"/>
    <x v="5"/>
    <x v="2"/>
    <n v="2.6167700084154584"/>
    <n v="1.2298819039552653"/>
    <n v="17.923098986208956"/>
  </r>
  <r>
    <x v="6"/>
    <x v="9"/>
    <n v="23"/>
    <x v="13"/>
    <x v="2"/>
    <n v="7.7662370408352812"/>
    <n v="3.6501314091925821"/>
    <n v="42.139197172020175"/>
  </r>
  <r>
    <x v="6"/>
    <x v="9"/>
    <n v="10"/>
    <x v="29"/>
    <x v="2"/>
    <n v="0.93242369043444173"/>
    <n v="0.43823913450418761"/>
    <n v="7.9658217716484252"/>
  </r>
  <r>
    <x v="6"/>
    <x v="9"/>
    <n v="19"/>
    <x v="3"/>
    <x v="2"/>
    <n v="4.7757459239953679"/>
    <n v="2.2446005842778227"/>
    <n v="28.756616595650822"/>
  </r>
  <r>
    <x v="1"/>
    <x v="1"/>
    <n v="27"/>
    <x v="12"/>
    <x v="2"/>
    <n v="11.679764309136601"/>
    <n v="5.4894892252942027"/>
    <n v="58.070840715317019"/>
  </r>
  <r>
    <x v="1"/>
    <x v="1"/>
    <n v="25"/>
    <x v="0"/>
    <x v="2"/>
    <n v="9.6021972115884662"/>
    <n v="4.5130326894465789"/>
    <n v="49.786386072802657"/>
  </r>
  <r>
    <x v="3"/>
    <x v="6"/>
    <n v="20"/>
    <x v="33"/>
    <x v="3"/>
    <n v="5.4417005351814183"/>
    <n v="2.5575992515352666"/>
    <n v="31.863287086593701"/>
  </r>
  <r>
    <x v="3"/>
    <x v="13"/>
    <n v="35"/>
    <x v="34"/>
    <x v="3"/>
    <n v="22.608225284226034"/>
    <n v="10.625865883586235"/>
    <n v="97.581316702693215"/>
  </r>
  <r>
    <x v="3"/>
    <x v="6"/>
    <n v="31"/>
    <x v="35"/>
    <x v="3"/>
    <n v="16.600792075535921"/>
    <n v="7.8023722755018827"/>
    <n v="76.55154722554137"/>
  </r>
  <r>
    <x v="10"/>
    <x v="14"/>
    <n v="37"/>
    <x v="36"/>
    <x v="3"/>
    <n v="26.042740712103306"/>
    <n v="12.240088134688554"/>
    <n v="109.05210005386697"/>
  </r>
  <r>
    <x v="10"/>
    <x v="14"/>
    <n v="19"/>
    <x v="3"/>
    <x v="3"/>
    <n v="4.7757459239953679"/>
    <n v="2.2446005842778227"/>
    <n v="28.756616595650822"/>
  </r>
  <r>
    <x v="3"/>
    <x v="6"/>
    <n v="16"/>
    <x v="8"/>
    <x v="3"/>
    <n v="3.0838884124204617"/>
    <n v="1.4494275538376169"/>
    <n v="20.392503735419968"/>
  </r>
  <r>
    <x v="3"/>
    <x v="6"/>
    <n v="17"/>
    <x v="10"/>
    <x v="3"/>
    <n v="3.5983698908858401"/>
    <n v="1.6912338487163447"/>
    <n v="23.021224920063954"/>
  </r>
  <r>
    <x v="3"/>
    <x v="6"/>
    <n v="16"/>
    <x v="8"/>
    <x v="3"/>
    <n v="3.0838884124204617"/>
    <n v="1.4494275538376169"/>
    <n v="20.392503735419968"/>
  </r>
  <r>
    <x v="10"/>
    <x v="14"/>
    <n v="17"/>
    <x v="10"/>
    <x v="3"/>
    <n v="3.5983698908858401"/>
    <n v="1.6912338487163447"/>
    <n v="23.021224920063954"/>
  </r>
  <r>
    <x v="11"/>
    <x v="15"/>
    <n v="40"/>
    <x v="37"/>
    <x v="3"/>
    <n v="31.758207152369334"/>
    <n v="14.926357361613587"/>
    <n v="127.4531483463748"/>
  </r>
  <r>
    <x v="11"/>
    <x v="15"/>
    <n v="88"/>
    <x v="38"/>
    <x v="3"/>
    <n v="236.22273848280318"/>
    <n v="111.02468708691748"/>
    <n v="616.87323799645401"/>
  </r>
  <r>
    <x v="0"/>
    <x v="16"/>
    <n v="50"/>
    <x v="39"/>
    <x v="3"/>
    <n v="56.039204324455426"/>
    <n v="26.338426032494048"/>
    <n v="199.14554429121063"/>
  </r>
  <r>
    <x v="12"/>
    <x v="17"/>
    <n v="21"/>
    <x v="16"/>
    <x v="3"/>
    <n v="6.1611446384234441"/>
    <n v="2.8957379800590184"/>
    <n v="35.12927401296956"/>
  </r>
  <r>
    <x v="0"/>
    <x v="16"/>
    <n v="21"/>
    <x v="16"/>
    <x v="3"/>
    <n v="6.1611446384234441"/>
    <n v="2.8957379800590184"/>
    <n v="35.12927401296956"/>
  </r>
  <r>
    <x v="0"/>
    <x v="16"/>
    <n v="13"/>
    <x v="4"/>
    <x v="3"/>
    <n v="1.8180219855478328"/>
    <n v="0.85447033320748134"/>
    <n v="13.462238794085838"/>
  </r>
  <r>
    <x v="0"/>
    <x v="16"/>
    <n v="18"/>
    <x v="1"/>
    <x v="3"/>
    <n v="4.1618059307872386"/>
    <n v="1.9560487874700021"/>
    <n v="25.809262540140899"/>
  </r>
  <r>
    <x v="4"/>
    <x v="7"/>
    <n v="10"/>
    <x v="29"/>
    <x v="3"/>
    <n v="0.93242369043444173"/>
    <n v="0.43823913450418761"/>
    <n v="7.9658217716484252"/>
  </r>
  <r>
    <x v="0"/>
    <x v="16"/>
    <n v="12"/>
    <x v="7"/>
    <x v="3"/>
    <n v="1.4829604559731249"/>
    <n v="0.69699141430736866"/>
    <n v="11.470783351173734"/>
  </r>
  <r>
    <x v="0"/>
    <x v="18"/>
    <n v="10"/>
    <x v="29"/>
    <x v="3"/>
    <n v="0.93242369043444173"/>
    <n v="0.43823913450418761"/>
    <n v="7.9658217716484252"/>
  </r>
  <r>
    <x v="4"/>
    <x v="7"/>
    <n v="12"/>
    <x v="7"/>
    <x v="3"/>
    <n v="1.4829604559731249"/>
    <n v="0.69699141430736866"/>
    <n v="11.470783351173734"/>
  </r>
  <r>
    <x v="13"/>
    <x v="19"/>
    <n v="30"/>
    <x v="40"/>
    <x v="3"/>
    <n v="15.271682713902763"/>
    <n v="7.1776908755342985"/>
    <n v="71.692395944835823"/>
  </r>
  <r>
    <x v="10"/>
    <x v="14"/>
    <n v="14"/>
    <x v="6"/>
    <x v="3"/>
    <n v="2.1953772026521454"/>
    <n v="1.0318272852465082"/>
    <n v="15.613010672430914"/>
  </r>
  <r>
    <x v="14"/>
    <x v="20"/>
    <n v="60"/>
    <x v="41"/>
    <x v="3"/>
    <n v="89.126783081460587"/>
    <n v="41.889588048286477"/>
    <n v="286.76958377934329"/>
  </r>
  <r>
    <x v="10"/>
    <x v="14"/>
    <n v="25"/>
    <x v="0"/>
    <x v="3"/>
    <n v="9.6021972115884662"/>
    <n v="4.5130326894465789"/>
    <n v="49.786386072802657"/>
  </r>
  <r>
    <x v="11"/>
    <x v="15"/>
    <n v="75"/>
    <x v="42"/>
    <x v="3"/>
    <n v="157.26939445669427"/>
    <n v="73.9166153946463"/>
    <n v="448.07747465522391"/>
  </r>
  <r>
    <x v="3"/>
    <x v="6"/>
    <n v="17"/>
    <x v="10"/>
    <x v="3"/>
    <n v="3.5983698908858401"/>
    <n v="1.6912338487163447"/>
    <n v="23.021224920063954"/>
  </r>
  <r>
    <x v="15"/>
    <x v="21"/>
    <n v="16"/>
    <x v="8"/>
    <x v="3"/>
    <n v="3.0838884124204617"/>
    <n v="1.4494275538376169"/>
    <n v="20.392503735419968"/>
  </r>
  <r>
    <x v="10"/>
    <x v="14"/>
    <n v="16"/>
    <x v="8"/>
    <x v="3"/>
    <n v="3.0838884124204617"/>
    <n v="1.4494275538376169"/>
    <n v="20.392503735419968"/>
  </r>
  <r>
    <x v="15"/>
    <x v="21"/>
    <n v="17"/>
    <x v="10"/>
    <x v="3"/>
    <n v="3.5983698908858401"/>
    <n v="1.6912338487163447"/>
    <n v="23.021224920063954"/>
  </r>
  <r>
    <x v="10"/>
    <x v="14"/>
    <n v="22"/>
    <x v="15"/>
    <x v="3"/>
    <n v="6.9355198964445544"/>
    <n v="3.2596943513289403"/>
    <n v="38.554577374778376"/>
  </r>
  <r>
    <x v="15"/>
    <x v="21"/>
    <n v="20.5"/>
    <x v="43"/>
    <x v="3"/>
    <n v="5.7946455460408446"/>
    <n v="2.7234834066391969"/>
    <n v="33.476365995352509"/>
  </r>
  <r>
    <x v="16"/>
    <x v="22"/>
    <n v="65"/>
    <x v="44"/>
    <x v="3"/>
    <n v="109.26417524526664"/>
    <n v="51.354162365275322"/>
    <n v="336.55596985214595"/>
  </r>
  <r>
    <x v="15"/>
    <x v="21"/>
    <n v="24"/>
    <x v="27"/>
    <x v="3"/>
    <n v="8.6546778998739011"/>
    <n v="4.0676986129407329"/>
    <n v="45.883133404694938"/>
  </r>
  <r>
    <x v="16"/>
    <x v="22"/>
    <n v="30"/>
    <x v="40"/>
    <x v="3"/>
    <n v="15.271682713902763"/>
    <n v="7.1776908755342985"/>
    <n v="71.692395944835823"/>
  </r>
  <r>
    <x v="2"/>
    <x v="4"/>
    <n v="24"/>
    <x v="27"/>
    <x v="3"/>
    <n v="8.6546778998739011"/>
    <n v="4.0676986129407329"/>
    <n v="45.883133404694938"/>
  </r>
  <r>
    <x v="10"/>
    <x v="14"/>
    <n v="30"/>
    <x v="40"/>
    <x v="3"/>
    <n v="15.271682713902763"/>
    <n v="7.1776908755342985"/>
    <n v="71.692395944835823"/>
  </r>
  <r>
    <x v="10"/>
    <x v="14"/>
    <n v="27"/>
    <x v="12"/>
    <x v="3"/>
    <n v="11.679764309136601"/>
    <n v="5.4894892252942027"/>
    <n v="58.070840715317019"/>
  </r>
  <r>
    <x v="10"/>
    <x v="14"/>
    <n v="22"/>
    <x v="15"/>
    <x v="3"/>
    <n v="6.9355198964445544"/>
    <n v="3.2596943513289403"/>
    <n v="38.554577374778376"/>
  </r>
  <r>
    <x v="0"/>
    <x v="0"/>
    <n v="10"/>
    <x v="29"/>
    <x v="3"/>
    <n v="0.93242369043444173"/>
    <n v="0.43823913450418761"/>
    <n v="7.9658217716484252"/>
  </r>
  <r>
    <x v="0"/>
    <x v="23"/>
    <n v="14"/>
    <x v="6"/>
    <x v="3"/>
    <n v="2.1953772026521454"/>
    <n v="1.0318272852465082"/>
    <n v="15.613010672430914"/>
  </r>
  <r>
    <x v="11"/>
    <x v="15"/>
    <n v="54"/>
    <x v="45"/>
    <x v="3"/>
    <n v="68.16405497184239"/>
    <n v="32.037105836765924"/>
    <n v="232.28336286126807"/>
  </r>
  <r>
    <x v="10"/>
    <x v="14"/>
    <n v="10"/>
    <x v="29"/>
    <x v="3"/>
    <n v="0.93242369043444173"/>
    <n v="0.43823913450418761"/>
    <n v="7.9658217716484252"/>
  </r>
  <r>
    <x v="11"/>
    <x v="15"/>
    <n v="10"/>
    <x v="29"/>
    <x v="3"/>
    <n v="0.93242369043444173"/>
    <n v="0.43823913450418761"/>
    <n v="7.9658217716484252"/>
  </r>
  <r>
    <x v="10"/>
    <x v="14"/>
    <n v="24"/>
    <x v="27"/>
    <x v="3"/>
    <n v="8.6546778998739011"/>
    <n v="4.0676986129407329"/>
    <n v="45.883133404694938"/>
  </r>
  <r>
    <x v="10"/>
    <x v="14"/>
    <n v="9"/>
    <x v="46"/>
    <x v="3"/>
    <n v="0.71311650094821233"/>
    <n v="0.33516475544565977"/>
    <n v="6.4523156350352249"/>
  </r>
  <r>
    <x v="11"/>
    <x v="15"/>
    <n v="17"/>
    <x v="10"/>
    <x v="3"/>
    <n v="3.5983698908858401"/>
    <n v="1.6912338487163447"/>
    <n v="23.021224920063954"/>
  </r>
  <r>
    <x v="17"/>
    <x v="24"/>
    <n v="19"/>
    <x v="3"/>
    <x v="3"/>
    <n v="4.7757459239953679"/>
    <n v="2.2446005842778227"/>
    <n v="28.756616595650822"/>
  </r>
  <r>
    <x v="11"/>
    <x v="15"/>
    <n v="13"/>
    <x v="4"/>
    <x v="3"/>
    <n v="1.8180219855478328"/>
    <n v="0.85447033320748134"/>
    <n v="13.462238794085838"/>
  </r>
  <r>
    <x v="18"/>
    <x v="25"/>
    <n v="29"/>
    <x v="20"/>
    <x v="3"/>
    <n v="14.009292529252955"/>
    <n v="6.5843674887488879"/>
    <n v="66.992561099563275"/>
  </r>
  <r>
    <x v="18"/>
    <x v="25"/>
    <n v="60"/>
    <x v="41"/>
    <x v="3"/>
    <n v="89.126783081460587"/>
    <n v="41.889588048286477"/>
    <n v="286.76958377934329"/>
  </r>
  <r>
    <x v="10"/>
    <x v="14"/>
    <n v="25"/>
    <x v="0"/>
    <x v="3"/>
    <n v="9.6021972115884662"/>
    <n v="4.5130326894465789"/>
    <n v="49.786386072802657"/>
  </r>
  <r>
    <x v="19"/>
    <x v="26"/>
    <n v="9"/>
    <x v="46"/>
    <x v="3"/>
    <n v="0.71311650094821233"/>
    <n v="0.33516475544565977"/>
    <n v="6.4523156350352249"/>
  </r>
  <r>
    <x v="20"/>
    <x v="27"/>
    <n v="9"/>
    <x v="46"/>
    <x v="3"/>
    <n v="0.71311650094821233"/>
    <n v="0.33516475544565977"/>
    <n v="6.4523156350352249"/>
  </r>
  <r>
    <x v="7"/>
    <x v="10"/>
    <n v="56"/>
    <x v="25"/>
    <x v="4"/>
    <n v="74.774209079705855"/>
    <n v="35.143878267461751"/>
    <n v="249.80817075889462"/>
  </r>
  <r>
    <x v="7"/>
    <x v="10"/>
    <n v="84"/>
    <x v="47"/>
    <x v="4"/>
    <n v="209.84763657344951"/>
    <n v="98.628389189521258"/>
    <n v="562.06838420751296"/>
  </r>
  <r>
    <x v="7"/>
    <x v="10"/>
    <n v="29"/>
    <x v="20"/>
    <x v="4"/>
    <n v="14.009292529252955"/>
    <n v="6.5843674887488879"/>
    <n v="66.992561099563275"/>
  </r>
  <r>
    <x v="21"/>
    <x v="28"/>
    <n v="10"/>
    <x v="29"/>
    <x v="4"/>
    <n v="0.93242369043444173"/>
    <n v="0.43823913450418761"/>
    <n v="7.9658217716484252"/>
  </r>
  <r>
    <x v="21"/>
    <x v="28"/>
    <n v="10"/>
    <x v="29"/>
    <x v="4"/>
    <n v="0.93242369043444173"/>
    <n v="0.43823913450418761"/>
    <n v="7.9658217716484252"/>
  </r>
  <r>
    <x v="21"/>
    <x v="28"/>
    <n v="7"/>
    <x v="48"/>
    <x v="4"/>
    <n v="0.37617316498000025"/>
    <n v="0.1768013875406001"/>
    <n v="3.9032526681077284"/>
  </r>
  <r>
    <x v="21"/>
    <x v="28"/>
    <n v="10"/>
    <x v="29"/>
    <x v="4"/>
    <n v="0.93242369043444173"/>
    <n v="0.43823913450418761"/>
    <n v="7.9658217716484252"/>
  </r>
  <r>
    <x v="21"/>
    <x v="28"/>
    <n v="7"/>
    <x v="48"/>
    <x v="4"/>
    <n v="0.37617316498000025"/>
    <n v="0.1768013875406001"/>
    <n v="3.9032526681077284"/>
  </r>
  <r>
    <x v="7"/>
    <x v="10"/>
    <n v="23"/>
    <x v="13"/>
    <x v="4"/>
    <n v="7.7662370408352812"/>
    <n v="3.6501314091925821"/>
    <n v="42.139197172020175"/>
  </r>
  <r>
    <x v="21"/>
    <x v="28"/>
    <n v="8"/>
    <x v="49"/>
    <x v="4"/>
    <n v="0.52841765102776583"/>
    <n v="0.24835629598304992"/>
    <n v="5.098125933854992"/>
  </r>
  <r>
    <x v="21"/>
    <x v="28"/>
    <n v="20"/>
    <x v="33"/>
    <x v="4"/>
    <n v="5.4417005351814183"/>
    <n v="2.5575992515352666"/>
    <n v="31.863287086593701"/>
  </r>
  <r>
    <x v="7"/>
    <x v="10"/>
    <n v="47"/>
    <x v="50"/>
    <x v="4"/>
    <n v="47.874290165245462"/>
    <n v="22.500916377665366"/>
    <n v="175.96500293571373"/>
  </r>
  <r>
    <x v="21"/>
    <x v="28"/>
    <n v="9"/>
    <x v="46"/>
    <x v="4"/>
    <n v="0.71311650094821233"/>
    <n v="0.33516475544565977"/>
    <n v="6.4523156350352249"/>
  </r>
  <r>
    <x v="21"/>
    <x v="28"/>
    <n v="11"/>
    <x v="2"/>
    <x v="4"/>
    <n v="1.1883864272051015"/>
    <n v="0.55854162078639769"/>
    <n v="9.6386443436945939"/>
  </r>
  <r>
    <x v="21"/>
    <x v="28"/>
    <n v="17"/>
    <x v="10"/>
    <x v="4"/>
    <n v="3.5983698908858401"/>
    <n v="1.6912338487163447"/>
    <n v="23.021224920063954"/>
  </r>
  <r>
    <x v="21"/>
    <x v="28"/>
    <n v="10"/>
    <x v="29"/>
    <x v="4"/>
    <n v="0.93242369043444173"/>
    <n v="0.43823913450418761"/>
    <n v="7.9658217716484252"/>
  </r>
  <r>
    <x v="21"/>
    <x v="28"/>
    <n v="19"/>
    <x v="3"/>
    <x v="4"/>
    <n v="4.7757459239953679"/>
    <n v="2.2446005842778227"/>
    <n v="28.756616595650822"/>
  </r>
  <r>
    <x v="21"/>
    <x v="28"/>
    <n v="16"/>
    <x v="8"/>
    <x v="4"/>
    <n v="3.0838884124204617"/>
    <n v="1.4494275538376169"/>
    <n v="20.392503735419968"/>
  </r>
  <r>
    <x v="21"/>
    <x v="28"/>
    <n v="8"/>
    <x v="49"/>
    <x v="4"/>
    <n v="0.52841765102776583"/>
    <n v="0.24835629598304992"/>
    <n v="5.098125933854992"/>
  </r>
  <r>
    <x v="21"/>
    <x v="28"/>
    <n v="10"/>
    <x v="29"/>
    <x v="4"/>
    <n v="0.93242369043444173"/>
    <n v="0.43823913450418761"/>
    <n v="7.9658217716484252"/>
  </r>
  <r>
    <x v="21"/>
    <x v="28"/>
    <n v="8"/>
    <x v="49"/>
    <x v="4"/>
    <n v="0.52841765102776583"/>
    <n v="0.24835629598304992"/>
    <n v="5.098125933854992"/>
  </r>
  <r>
    <x v="21"/>
    <x v="28"/>
    <n v="8"/>
    <x v="49"/>
    <x v="4"/>
    <n v="0.52841765102776583"/>
    <n v="0.24835629598304992"/>
    <n v="5.098125933854992"/>
  </r>
  <r>
    <x v="21"/>
    <x v="28"/>
    <n v="21"/>
    <x v="16"/>
    <x v="4"/>
    <n v="6.1611446384234441"/>
    <n v="2.8957379800590184"/>
    <n v="35.12927401296956"/>
  </r>
  <r>
    <x v="21"/>
    <x v="28"/>
    <n v="10"/>
    <x v="29"/>
    <x v="4"/>
    <n v="0.93242369043444173"/>
    <n v="0.43823913450418761"/>
    <n v="7.9658217716484252"/>
  </r>
  <r>
    <x v="21"/>
    <x v="28"/>
    <n v="20"/>
    <x v="33"/>
    <x v="4"/>
    <n v="5.4417005351814183"/>
    <n v="2.5575992515352666"/>
    <n v="31.863287086593701"/>
  </r>
  <r>
    <x v="21"/>
    <x v="28"/>
    <n v="16"/>
    <x v="8"/>
    <x v="4"/>
    <n v="3.0838884124204617"/>
    <n v="1.4494275538376169"/>
    <n v="20.392503735419968"/>
  </r>
  <r>
    <x v="21"/>
    <x v="28"/>
    <n v="8"/>
    <x v="49"/>
    <x v="4"/>
    <n v="0.52841765102776583"/>
    <n v="0.24835629598304992"/>
    <n v="5.098125933854992"/>
  </r>
  <r>
    <x v="21"/>
    <x v="28"/>
    <n v="13"/>
    <x v="4"/>
    <x v="4"/>
    <n v="1.8180219855478328"/>
    <n v="0.85447033320748134"/>
    <n v="13.462238794085838"/>
  </r>
  <r>
    <x v="21"/>
    <x v="28"/>
    <n v="8"/>
    <x v="49"/>
    <x v="4"/>
    <n v="0.52841765102776583"/>
    <n v="0.24835629598304992"/>
    <n v="5.098125933854992"/>
  </r>
  <r>
    <x v="21"/>
    <x v="28"/>
    <n v="13"/>
    <x v="4"/>
    <x v="4"/>
    <n v="1.8180219855478328"/>
    <n v="0.85447033320748134"/>
    <n v="13.462238794085838"/>
  </r>
  <r>
    <x v="21"/>
    <x v="28"/>
    <n v="9"/>
    <x v="46"/>
    <x v="4"/>
    <n v="0.71311650094821233"/>
    <n v="0.33516475544565977"/>
    <n v="6.4523156350352249"/>
  </r>
  <r>
    <x v="21"/>
    <x v="28"/>
    <n v="13"/>
    <x v="4"/>
    <x v="4"/>
    <n v="1.8180219855478328"/>
    <n v="0.85447033320748134"/>
    <n v="13.462238794085838"/>
  </r>
  <r>
    <x v="21"/>
    <x v="28"/>
    <n v="14"/>
    <x v="6"/>
    <x v="4"/>
    <n v="2.1953772026521454"/>
    <n v="1.0318272852465082"/>
    <n v="15.613010672430914"/>
  </r>
  <r>
    <x v="0"/>
    <x v="29"/>
    <n v="8"/>
    <x v="49"/>
    <x v="4"/>
    <n v="0.52841765102776583"/>
    <n v="0.24835629598304992"/>
    <n v="5.098125933854992"/>
  </r>
  <r>
    <x v="21"/>
    <x v="28"/>
    <n v="8"/>
    <x v="49"/>
    <x v="4"/>
    <n v="0.52841765102776583"/>
    <n v="0.24835629598304992"/>
    <n v="5.098125933854992"/>
  </r>
  <r>
    <x v="21"/>
    <x v="28"/>
    <n v="8"/>
    <x v="49"/>
    <x v="4"/>
    <n v="0.52841765102776583"/>
    <n v="0.24835629598304992"/>
    <n v="5.098125933854992"/>
  </r>
  <r>
    <x v="21"/>
    <x v="28"/>
    <n v="21"/>
    <x v="16"/>
    <x v="4"/>
    <n v="6.1611446384234441"/>
    <n v="2.8957379800590184"/>
    <n v="35.12927401296956"/>
  </r>
  <r>
    <x v="21"/>
    <x v="28"/>
    <n v="10"/>
    <x v="29"/>
    <x v="4"/>
    <n v="0.93242369043444173"/>
    <n v="0.43823913450418761"/>
    <n v="7.9658217716484252"/>
  </r>
  <r>
    <x v="21"/>
    <x v="28"/>
    <n v="11"/>
    <x v="2"/>
    <x v="4"/>
    <n v="1.1883864272051015"/>
    <n v="0.55854162078639769"/>
    <n v="9.6386443436945939"/>
  </r>
  <r>
    <x v="21"/>
    <x v="28"/>
    <n v="11"/>
    <x v="2"/>
    <x v="4"/>
    <n v="1.1883864272051015"/>
    <n v="0.55854162078639769"/>
    <n v="9.6386443436945939"/>
  </r>
  <r>
    <x v="21"/>
    <x v="28"/>
    <n v="13"/>
    <x v="4"/>
    <x v="4"/>
    <n v="1.8180219855478328"/>
    <n v="0.85447033320748134"/>
    <n v="13.462238794085838"/>
  </r>
  <r>
    <x v="21"/>
    <x v="28"/>
    <n v="9"/>
    <x v="46"/>
    <x v="4"/>
    <n v="0.71311650094821233"/>
    <n v="0.33516475544565977"/>
    <n v="6.4523156350352249"/>
  </r>
  <r>
    <x v="21"/>
    <x v="28"/>
    <n v="19"/>
    <x v="3"/>
    <x v="4"/>
    <n v="4.7757459239953679"/>
    <n v="2.2446005842778227"/>
    <n v="28.756616595650822"/>
  </r>
  <r>
    <x v="21"/>
    <x v="28"/>
    <n v="8"/>
    <x v="49"/>
    <x v="4"/>
    <n v="0.52841765102776583"/>
    <n v="0.24835629598304992"/>
    <n v="5.098125933854992"/>
  </r>
  <r>
    <x v="21"/>
    <x v="28"/>
    <n v="19"/>
    <x v="3"/>
    <x v="4"/>
    <n v="4.7757459239953679"/>
    <n v="2.2446005842778227"/>
    <n v="28.756616595650822"/>
  </r>
  <r>
    <x v="21"/>
    <x v="28"/>
    <n v="9"/>
    <x v="46"/>
    <x v="4"/>
    <n v="0.71311650094821233"/>
    <n v="0.33516475544565977"/>
    <n v="6.4523156350352249"/>
  </r>
  <r>
    <x v="21"/>
    <x v="28"/>
    <n v="14"/>
    <x v="6"/>
    <x v="4"/>
    <n v="2.1953772026521454"/>
    <n v="1.0318272852465082"/>
    <n v="15.613010672430914"/>
  </r>
  <r>
    <x v="21"/>
    <x v="28"/>
    <n v="7"/>
    <x v="48"/>
    <x v="4"/>
    <n v="0.37617316498000025"/>
    <n v="0.1768013875406001"/>
    <n v="3.9032526681077284"/>
  </r>
  <r>
    <x v="21"/>
    <x v="28"/>
    <n v="14"/>
    <x v="6"/>
    <x v="4"/>
    <n v="2.1953772026521454"/>
    <n v="1.0318272852465082"/>
    <n v="15.613010672430914"/>
  </r>
  <r>
    <x v="21"/>
    <x v="28"/>
    <n v="7"/>
    <x v="48"/>
    <x v="4"/>
    <n v="0.37617316498000025"/>
    <n v="0.1768013875406001"/>
    <n v="3.9032526681077284"/>
  </r>
  <r>
    <x v="21"/>
    <x v="28"/>
    <n v="23"/>
    <x v="13"/>
    <x v="4"/>
    <n v="7.7662370408352812"/>
    <n v="3.6501314091925821"/>
    <n v="42.139197172020175"/>
  </r>
  <r>
    <x v="21"/>
    <x v="28"/>
    <n v="7"/>
    <x v="48"/>
    <x v="4"/>
    <n v="0.37617316498000025"/>
    <n v="0.1768013875406001"/>
    <n v="3.9032526681077284"/>
  </r>
  <r>
    <x v="21"/>
    <x v="28"/>
    <n v="21"/>
    <x v="16"/>
    <x v="4"/>
    <n v="6.1611446384234441"/>
    <n v="2.8957379800590184"/>
    <n v="35.12927401296956"/>
  </r>
  <r>
    <x v="21"/>
    <x v="28"/>
    <n v="9"/>
    <x v="46"/>
    <x v="4"/>
    <n v="0.71311650094821233"/>
    <n v="0.33516475544565977"/>
    <n v="6.4523156350352249"/>
  </r>
  <r>
    <x v="21"/>
    <x v="28"/>
    <n v="17"/>
    <x v="10"/>
    <x v="4"/>
    <n v="3.5983698908858401"/>
    <n v="1.6912338487163447"/>
    <n v="23.021224920063954"/>
  </r>
  <r>
    <x v="21"/>
    <x v="28"/>
    <n v="10"/>
    <x v="29"/>
    <x v="4"/>
    <n v="0.93242369043444173"/>
    <n v="0.43823913450418761"/>
    <n v="7.9658217716484252"/>
  </r>
  <r>
    <x v="21"/>
    <x v="28"/>
    <n v="11"/>
    <x v="2"/>
    <x v="4"/>
    <n v="1.1883864272051015"/>
    <n v="0.55854162078639769"/>
    <n v="9.6386443436945939"/>
  </r>
  <r>
    <x v="0"/>
    <x v="30"/>
    <n v="25"/>
    <x v="0"/>
    <x v="4"/>
    <n v="9.6021972115884662"/>
    <n v="4.5130326894465789"/>
    <n v="49.786386072802657"/>
  </r>
  <r>
    <x v="22"/>
    <x v="31"/>
    <n v="11"/>
    <x v="2"/>
    <x v="4"/>
    <n v="1.1883864272051015"/>
    <n v="0.55854162078639769"/>
    <n v="9.6386443436945939"/>
  </r>
  <r>
    <x v="22"/>
    <x v="31"/>
    <n v="18"/>
    <x v="1"/>
    <x v="4"/>
    <n v="4.1618059307872386"/>
    <n v="1.9560487874700021"/>
    <n v="25.809262540140899"/>
  </r>
  <r>
    <x v="7"/>
    <x v="10"/>
    <n v="83"/>
    <x v="51"/>
    <x v="4"/>
    <n v="203.54809602185563"/>
    <n v="95.667605130272136"/>
    <n v="548.76546184886001"/>
  </r>
  <r>
    <x v="21"/>
    <x v="28"/>
    <n v="13"/>
    <x v="4"/>
    <x v="4"/>
    <n v="1.8180219855478328"/>
    <n v="0.85447033320748134"/>
    <n v="13.462238794085838"/>
  </r>
  <r>
    <x v="21"/>
    <x v="28"/>
    <n v="21"/>
    <x v="16"/>
    <x v="4"/>
    <n v="6.1611446384234441"/>
    <n v="2.8957379800590184"/>
    <n v="35.12927401296956"/>
  </r>
  <r>
    <x v="21"/>
    <x v="28"/>
    <n v="25"/>
    <x v="0"/>
    <x v="4"/>
    <n v="9.6021972115884662"/>
    <n v="4.5130326894465789"/>
    <n v="49.786386072802657"/>
  </r>
  <r>
    <x v="8"/>
    <x v="11"/>
    <n v="35"/>
    <x v="34"/>
    <x v="4"/>
    <n v="22.608225284226034"/>
    <n v="10.625865883586235"/>
    <n v="97.581316702693215"/>
  </r>
  <r>
    <x v="8"/>
    <x v="11"/>
    <n v="10"/>
    <x v="29"/>
    <x v="4"/>
    <n v="0.93242369043444173"/>
    <n v="0.43823913450418761"/>
    <n v="7.9658217716484252"/>
  </r>
  <r>
    <x v="9"/>
    <x v="12"/>
    <n v="11.5"/>
    <x v="52"/>
    <x v="4"/>
    <n v="1.3307280243716826"/>
    <n v="0.62544217145469083"/>
    <n v="10.534799293005044"/>
  </r>
  <r>
    <x v="1"/>
    <x v="1"/>
    <n v="23"/>
    <x v="13"/>
    <x v="5"/>
    <n v="7.7662370408352812"/>
    <n v="3.6501314091925821"/>
    <n v="42.139197172020175"/>
  </r>
  <r>
    <x v="1"/>
    <x v="1"/>
    <n v="20"/>
    <x v="33"/>
    <x v="5"/>
    <n v="5.4417005351814183"/>
    <n v="2.5575992515352666"/>
    <n v="31.863287086593701"/>
  </r>
  <r>
    <x v="1"/>
    <x v="1"/>
    <n v="12"/>
    <x v="7"/>
    <x v="5"/>
    <n v="1.4829604559731249"/>
    <n v="0.69699141430736866"/>
    <n v="11.470783351173734"/>
  </r>
  <r>
    <x v="1"/>
    <x v="1"/>
    <n v="19"/>
    <x v="3"/>
    <x v="5"/>
    <n v="4.7757459239953679"/>
    <n v="2.2446005842778227"/>
    <n v="28.756616595650822"/>
  </r>
  <r>
    <x v="1"/>
    <x v="1"/>
    <n v="16"/>
    <x v="8"/>
    <x v="5"/>
    <n v="3.0838884124204617"/>
    <n v="1.4494275538376169"/>
    <n v="20.392503735419968"/>
  </r>
  <r>
    <x v="1"/>
    <x v="1"/>
    <n v="14"/>
    <x v="6"/>
    <x v="5"/>
    <n v="2.1953772026521454"/>
    <n v="1.0318272852465082"/>
    <n v="15.613010672430914"/>
  </r>
  <r>
    <x v="9"/>
    <x v="12"/>
    <n v="32"/>
    <x v="53"/>
    <x v="5"/>
    <n v="17.997823732351961"/>
    <n v="8.4589771542054208"/>
    <n v="81.570014941679872"/>
  </r>
  <r>
    <x v="9"/>
    <x v="12"/>
    <n v="11.5"/>
    <x v="52"/>
    <x v="5"/>
    <n v="1.3307280243716826"/>
    <n v="0.62544217145469083"/>
    <n v="10.534799293005044"/>
  </r>
  <r>
    <x v="9"/>
    <x v="12"/>
    <n v="16"/>
    <x v="8"/>
    <x v="5"/>
    <n v="3.0838884124204617"/>
    <n v="1.4494275538376169"/>
    <n v="20.392503735419968"/>
  </r>
  <r>
    <x v="1"/>
    <x v="1"/>
    <n v="11"/>
    <x v="2"/>
    <x v="5"/>
    <n v="1.1883864272051015"/>
    <n v="0.55854162078639769"/>
    <n v="9.6386443436945939"/>
  </r>
  <r>
    <x v="1"/>
    <x v="1"/>
    <n v="15"/>
    <x v="5"/>
    <x v="5"/>
    <n v="2.6167700084154584"/>
    <n v="1.2298819039552653"/>
    <n v="17.923098986208956"/>
  </r>
  <r>
    <x v="9"/>
    <x v="12"/>
    <n v="19"/>
    <x v="3"/>
    <x v="5"/>
    <n v="4.7757459239953679"/>
    <n v="2.2446005842778227"/>
    <n v="28.756616595650822"/>
  </r>
  <r>
    <x v="9"/>
    <x v="12"/>
    <n v="11"/>
    <x v="2"/>
    <x v="5"/>
    <n v="1.1883864272051015"/>
    <n v="0.55854162078639769"/>
    <n v="9.6386443436945939"/>
  </r>
  <r>
    <x v="9"/>
    <x v="12"/>
    <n v="26"/>
    <x v="9"/>
    <x v="5"/>
    <n v="10.610124252760826"/>
    <n v="4.9867583987975879"/>
    <n v="53.848955176343352"/>
  </r>
  <r>
    <x v="9"/>
    <x v="12"/>
    <n v="23"/>
    <x v="13"/>
    <x v="5"/>
    <n v="7.7662370408352812"/>
    <n v="3.6501314091925821"/>
    <n v="42.139197172020175"/>
  </r>
  <r>
    <x v="9"/>
    <x v="12"/>
    <n v="24"/>
    <x v="27"/>
    <x v="5"/>
    <n v="8.6546778998739011"/>
    <n v="4.0676986129407329"/>
    <n v="45.883133404694938"/>
  </r>
  <r>
    <x v="7"/>
    <x v="10"/>
    <n v="17"/>
    <x v="10"/>
    <x v="5"/>
    <n v="3.5983698908858401"/>
    <n v="1.6912338487163447"/>
    <n v="23.021224920063954"/>
  </r>
  <r>
    <x v="7"/>
    <x v="10"/>
    <n v="49"/>
    <x v="31"/>
    <x v="5"/>
    <n v="53.230717849187172"/>
    <n v="25.01843738911797"/>
    <n v="191.25938073727869"/>
  </r>
  <r>
    <x v="9"/>
    <x v="12"/>
    <n v="12.5"/>
    <x v="54"/>
    <x v="5"/>
    <n v="1.6453158534586896"/>
    <n v="0.77329845112558404"/>
    <n v="12.446596518200664"/>
  </r>
  <r>
    <x v="6"/>
    <x v="9"/>
    <n v="14"/>
    <x v="6"/>
    <x v="5"/>
    <n v="2.1953772026521454"/>
    <n v="1.0318272852465082"/>
    <n v="15.613010672430914"/>
  </r>
  <r>
    <x v="6"/>
    <x v="9"/>
    <n v="13.5"/>
    <x v="55"/>
    <x v="5"/>
    <n v="2.0013025101475139"/>
    <n v="0.94061217976933154"/>
    <n v="14.517710178829255"/>
  </r>
  <r>
    <x v="6"/>
    <x v="9"/>
    <n v="13"/>
    <x v="4"/>
    <x v="5"/>
    <n v="1.8180219855478328"/>
    <n v="0.85447033320748134"/>
    <n v="13.462238794085838"/>
  </r>
  <r>
    <x v="1"/>
    <x v="1"/>
    <n v="12"/>
    <x v="7"/>
    <x v="6"/>
    <n v="1.4829604559731249"/>
    <n v="0.69699141430736866"/>
    <n v="11.470783351173734"/>
  </r>
  <r>
    <x v="1"/>
    <x v="1"/>
    <n v="20"/>
    <x v="33"/>
    <x v="6"/>
    <n v="5.4417005351814183"/>
    <n v="2.5575992515352666"/>
    <n v="31.863287086593701"/>
  </r>
  <r>
    <x v="1"/>
    <x v="1"/>
    <n v="18"/>
    <x v="1"/>
    <x v="6"/>
    <n v="4.1618059307872386"/>
    <n v="1.9560487874700021"/>
    <n v="25.809262540140899"/>
  </r>
  <r>
    <x v="0"/>
    <x v="32"/>
    <n v="34"/>
    <x v="19"/>
    <x v="6"/>
    <n v="21.000379507614944"/>
    <n v="9.8701783685790225"/>
    <n v="92.084899680255816"/>
  </r>
  <r>
    <x v="1"/>
    <x v="1"/>
    <n v="84"/>
    <x v="47"/>
    <x v="6"/>
    <n v="209.84763657344951"/>
    <n v="98.628389189521258"/>
    <n v="562.06838420751296"/>
  </r>
  <r>
    <x v="1"/>
    <x v="1"/>
    <n v="9"/>
    <x v="46"/>
    <x v="6"/>
    <n v="0.71311650094821233"/>
    <n v="0.33516475544565977"/>
    <n v="6.4523156350352249"/>
  </r>
  <r>
    <x v="1"/>
    <x v="1"/>
    <n v="13"/>
    <x v="4"/>
    <x v="6"/>
    <n v="1.8180219855478328"/>
    <n v="0.85447033320748134"/>
    <n v="13.462238794085838"/>
  </r>
  <r>
    <x v="1"/>
    <x v="1"/>
    <n v="24"/>
    <x v="27"/>
    <x v="6"/>
    <n v="8.6546778998739011"/>
    <n v="4.0676986129407329"/>
    <n v="45.883133404694938"/>
  </r>
  <r>
    <x v="1"/>
    <x v="1"/>
    <n v="33"/>
    <x v="56"/>
    <x v="6"/>
    <n v="19.463963264735195"/>
    <n v="9.1480627344255421"/>
    <n v="86.747799093251359"/>
  </r>
  <r>
    <x v="1"/>
    <x v="1"/>
    <n v="12"/>
    <x v="7"/>
    <x v="6"/>
    <n v="1.4829604559731249"/>
    <n v="0.69699141430736866"/>
    <n v="11.470783351173734"/>
  </r>
  <r>
    <x v="7"/>
    <x v="10"/>
    <n v="79"/>
    <x v="57"/>
    <x v="6"/>
    <n v="179.50404791485619"/>
    <n v="84.366902519982403"/>
    <n v="497.14693676857826"/>
  </r>
  <r>
    <x v="1"/>
    <x v="1"/>
    <n v="8"/>
    <x v="49"/>
    <x v="6"/>
    <n v="0.52841765102776583"/>
    <n v="0.24835629598304992"/>
    <n v="5.098125933854992"/>
  </r>
  <r>
    <x v="8"/>
    <x v="11"/>
    <n v="21"/>
    <x v="16"/>
    <x v="6"/>
    <n v="6.1611446384234441"/>
    <n v="2.8957379800590184"/>
    <n v="35.12927401296956"/>
  </r>
  <r>
    <x v="5"/>
    <x v="33"/>
    <n v="63.5"/>
    <x v="58"/>
    <x v="6"/>
    <n v="102.96092370230556"/>
    <n v="48.39163414008361"/>
    <n v="321.20184838729369"/>
  </r>
  <r>
    <x v="7"/>
    <x v="10"/>
    <n v="50"/>
    <x v="39"/>
    <x v="6"/>
    <n v="56.039204324455426"/>
    <n v="26.338426032494048"/>
    <n v="199.14554429121063"/>
  </r>
  <r>
    <x v="1"/>
    <x v="1"/>
    <n v="13"/>
    <x v="4"/>
    <x v="6"/>
    <n v="1.8180219855478328"/>
    <n v="0.85447033320748134"/>
    <n v="13.462238794085838"/>
  </r>
  <r>
    <x v="1"/>
    <x v="1"/>
    <n v="24"/>
    <x v="27"/>
    <x v="6"/>
    <n v="8.6546778998739011"/>
    <n v="4.0676986129407329"/>
    <n v="45.883133404694938"/>
  </r>
  <r>
    <x v="23"/>
    <x v="33"/>
    <n v="100"/>
    <x v="59"/>
    <x v="6"/>
    <n v="327.04935673764936"/>
    <n v="153.71319766669518"/>
    <n v="796.58217716484251"/>
  </r>
  <r>
    <x v="6"/>
    <x v="9"/>
    <n v="22"/>
    <x v="15"/>
    <x v="7"/>
    <n v="6.9355198964445544"/>
    <n v="3.2596943513289403"/>
    <n v="38.554577374778376"/>
  </r>
  <r>
    <x v="6"/>
    <x v="9"/>
    <n v="20"/>
    <x v="33"/>
    <x v="7"/>
    <n v="5.4417005351814183"/>
    <n v="2.5575992515352666"/>
    <n v="31.863287086593701"/>
  </r>
  <r>
    <x v="6"/>
    <x v="9"/>
    <n v="28"/>
    <x v="24"/>
    <x v="7"/>
    <n v="12.812400007802271"/>
    <n v="6.0218280036670668"/>
    <n v="62.452042689723655"/>
  </r>
  <r>
    <x v="6"/>
    <x v="9"/>
    <n v="21"/>
    <x v="16"/>
    <x v="7"/>
    <n v="6.1611446384234441"/>
    <n v="2.8957379800590184"/>
    <n v="35.12927401296956"/>
  </r>
  <r>
    <x v="6"/>
    <x v="9"/>
    <n v="23"/>
    <x v="13"/>
    <x v="7"/>
    <n v="7.7662370408352812"/>
    <n v="3.6501314091925821"/>
    <n v="42.139197172020175"/>
  </r>
  <r>
    <x v="6"/>
    <x v="9"/>
    <n v="39"/>
    <x v="60"/>
    <x v="7"/>
    <n v="29.776436629629071"/>
    <n v="13.994925215925663"/>
    <n v="121.16014914677258"/>
  </r>
  <r>
    <x v="6"/>
    <x v="9"/>
    <n v="18"/>
    <x v="1"/>
    <x v="7"/>
    <n v="4.1618059307872386"/>
    <n v="1.9560487874700021"/>
    <n v="25.809262540140899"/>
  </r>
  <r>
    <x v="6"/>
    <x v="9"/>
    <n v="80"/>
    <x v="61"/>
    <x v="7"/>
    <n v="185.34348132760283"/>
    <n v="87.111436223973328"/>
    <n v="509.81259338549921"/>
  </r>
  <r>
    <x v="6"/>
    <x v="9"/>
    <n v="20"/>
    <x v="33"/>
    <x v="7"/>
    <n v="5.4417005351814183"/>
    <n v="2.5575992515352666"/>
    <n v="31.863287086593701"/>
  </r>
  <r>
    <x v="6"/>
    <x v="9"/>
    <n v="20"/>
    <x v="33"/>
    <x v="7"/>
    <n v="5.4417005351814183"/>
    <n v="2.5575992515352666"/>
    <n v="31.863287086593701"/>
  </r>
  <r>
    <x v="6"/>
    <x v="9"/>
    <n v="25"/>
    <x v="0"/>
    <x v="7"/>
    <n v="9.6021972115884662"/>
    <n v="4.5130326894465789"/>
    <n v="49.786386072802657"/>
  </r>
  <r>
    <x v="6"/>
    <x v="9"/>
    <n v="12"/>
    <x v="7"/>
    <x v="7"/>
    <n v="1.4829604559731249"/>
    <n v="0.69699141430736866"/>
    <n v="11.470783351173734"/>
  </r>
  <r>
    <x v="6"/>
    <x v="9"/>
    <n v="11"/>
    <x v="2"/>
    <x v="7"/>
    <n v="1.1883864272051015"/>
    <n v="0.55854162078639769"/>
    <n v="9.6386443436945939"/>
  </r>
  <r>
    <x v="6"/>
    <x v="9"/>
    <n v="15"/>
    <x v="5"/>
    <x v="7"/>
    <n v="2.6167700084154584"/>
    <n v="1.2298819039552653"/>
    <n v="17.923098986208956"/>
  </r>
  <r>
    <x v="6"/>
    <x v="9"/>
    <n v="45"/>
    <x v="22"/>
    <x v="7"/>
    <n v="42.858715103171527"/>
    <n v="20.143596098490615"/>
    <n v="161.30789087588062"/>
  </r>
  <r>
    <x v="6"/>
    <x v="9"/>
    <n v="26"/>
    <x v="9"/>
    <x v="7"/>
    <n v="10.610124252760826"/>
    <n v="4.9867583987975879"/>
    <n v="53.848955176343352"/>
  </r>
  <r>
    <x v="6"/>
    <x v="9"/>
    <n v="19"/>
    <x v="3"/>
    <x v="7"/>
    <n v="4.7757459239953679"/>
    <n v="2.2446005842778227"/>
    <n v="28.756616595650822"/>
  </r>
  <r>
    <x v="6"/>
    <x v="9"/>
    <n v="18"/>
    <x v="1"/>
    <x v="7"/>
    <n v="4.1618059307872386"/>
    <n v="1.9560487874700021"/>
    <n v="25.809262540140899"/>
  </r>
  <r>
    <x v="6"/>
    <x v="9"/>
    <n v="27"/>
    <x v="12"/>
    <x v="7"/>
    <n v="11.679764309136601"/>
    <n v="5.4894892252942027"/>
    <n v="58.070840715317019"/>
  </r>
  <r>
    <x v="6"/>
    <x v="9"/>
    <n v="23"/>
    <x v="13"/>
    <x v="7"/>
    <n v="7.7662370408352812"/>
    <n v="3.6501314091925821"/>
    <n v="42.139197172020175"/>
  </r>
  <r>
    <x v="6"/>
    <x v="9"/>
    <n v="25"/>
    <x v="0"/>
    <x v="7"/>
    <n v="9.6021972115884662"/>
    <n v="4.5130326894465789"/>
    <n v="49.786386072802657"/>
  </r>
  <r>
    <x v="6"/>
    <x v="9"/>
    <n v="28"/>
    <x v="24"/>
    <x v="7"/>
    <n v="12.812400007802271"/>
    <n v="6.0218280036670668"/>
    <n v="62.452042689723655"/>
  </r>
  <r>
    <x v="6"/>
    <x v="9"/>
    <n v="26"/>
    <x v="9"/>
    <x v="7"/>
    <n v="10.610124252760826"/>
    <n v="4.9867583987975879"/>
    <n v="53.848955176343352"/>
  </r>
  <r>
    <x v="6"/>
    <x v="9"/>
    <n v="26"/>
    <x v="9"/>
    <x v="7"/>
    <n v="10.610124252760826"/>
    <n v="4.9867583987975879"/>
    <n v="53.848955176343352"/>
  </r>
  <r>
    <x v="6"/>
    <x v="9"/>
    <n v="32"/>
    <x v="53"/>
    <x v="7"/>
    <n v="17.997823732351961"/>
    <n v="8.4589771542054208"/>
    <n v="81.570014941679872"/>
  </r>
  <r>
    <x v="6"/>
    <x v="9"/>
    <n v="26"/>
    <x v="9"/>
    <x v="7"/>
    <n v="10.610124252760826"/>
    <n v="4.9867583987975879"/>
    <n v="53.848955176343352"/>
  </r>
  <r>
    <x v="6"/>
    <x v="9"/>
    <n v="28"/>
    <x v="24"/>
    <x v="7"/>
    <n v="12.812400007802271"/>
    <n v="6.0218280036670668"/>
    <n v="62.452042689723655"/>
  </r>
  <r>
    <x v="6"/>
    <x v="9"/>
    <n v="15"/>
    <x v="5"/>
    <x v="7"/>
    <n v="2.6167700084154584"/>
    <n v="1.2298819039552653"/>
    <n v="17.923098986208956"/>
  </r>
  <r>
    <x v="6"/>
    <x v="9"/>
    <n v="20"/>
    <x v="33"/>
    <x v="7"/>
    <n v="5.4417005351814183"/>
    <n v="2.5575992515352666"/>
    <n v="31.863287086593701"/>
  </r>
  <r>
    <x v="6"/>
    <x v="9"/>
    <n v="36"/>
    <x v="26"/>
    <x v="7"/>
    <n v="24.288638087192005"/>
    <n v="11.415659900980241"/>
    <n v="103.2370501605636"/>
  </r>
  <r>
    <x v="6"/>
    <x v="9"/>
    <n v="30"/>
    <x v="40"/>
    <x v="7"/>
    <n v="15.271682713902763"/>
    <n v="7.1776908755342985"/>
    <n v="71.692395944835823"/>
  </r>
  <r>
    <x v="6"/>
    <x v="9"/>
    <n v="27"/>
    <x v="12"/>
    <x v="7"/>
    <n v="11.679764309136601"/>
    <n v="5.4894892252942027"/>
    <n v="58.070840715317019"/>
  </r>
  <r>
    <x v="8"/>
    <x v="11"/>
    <n v="26.5"/>
    <x v="62"/>
    <x v="7"/>
    <n v="11.137149473545763"/>
    <n v="5.2344602525665085"/>
    <n v="55.939983391401071"/>
  </r>
  <r>
    <x v="6"/>
    <x v="9"/>
    <n v="25"/>
    <x v="0"/>
    <x v="7"/>
    <n v="9.6021972115884662"/>
    <n v="4.5130326894465789"/>
    <n v="49.786386072802657"/>
  </r>
  <r>
    <x v="6"/>
    <x v="9"/>
    <n v="17"/>
    <x v="10"/>
    <x v="7"/>
    <n v="3.5983698908858401"/>
    <n v="1.6912338487163447"/>
    <n v="23.021224920063954"/>
  </r>
  <r>
    <x v="6"/>
    <x v="9"/>
    <n v="26"/>
    <x v="9"/>
    <x v="7"/>
    <n v="10.610124252760826"/>
    <n v="4.9867583987975879"/>
    <n v="53.848955176343352"/>
  </r>
  <r>
    <x v="6"/>
    <x v="9"/>
    <n v="20"/>
    <x v="33"/>
    <x v="7"/>
    <n v="5.4417005351814183"/>
    <n v="2.5575992515352666"/>
    <n v="31.863287086593701"/>
  </r>
  <r>
    <x v="6"/>
    <x v="9"/>
    <n v="16"/>
    <x v="8"/>
    <x v="7"/>
    <n v="3.0838884124204617"/>
    <n v="1.4494275538376169"/>
    <n v="20.392503735419968"/>
  </r>
  <r>
    <x v="6"/>
    <x v="9"/>
    <n v="21"/>
    <x v="16"/>
    <x v="7"/>
    <n v="6.1611446384234441"/>
    <n v="2.8957379800590184"/>
    <n v="35.12927401296956"/>
  </r>
  <r>
    <x v="6"/>
    <x v="9"/>
    <n v="19"/>
    <x v="3"/>
    <x v="7"/>
    <n v="4.7757459239953679"/>
    <n v="2.2446005842778227"/>
    <n v="28.756616595650822"/>
  </r>
  <r>
    <x v="6"/>
    <x v="9"/>
    <n v="30"/>
    <x v="40"/>
    <x v="7"/>
    <n v="15.271682713902763"/>
    <n v="7.1776908755342985"/>
    <n v="71.692395944835823"/>
  </r>
  <r>
    <x v="6"/>
    <x v="9"/>
    <n v="17"/>
    <x v="10"/>
    <x v="7"/>
    <n v="3.5983698908858401"/>
    <n v="1.6912338487163447"/>
    <n v="23.021224920063954"/>
  </r>
  <r>
    <x v="6"/>
    <x v="9"/>
    <n v="12"/>
    <x v="7"/>
    <x v="7"/>
    <n v="1.4829604559731249"/>
    <n v="0.69699141430736866"/>
    <n v="11.470783351173734"/>
  </r>
  <r>
    <x v="6"/>
    <x v="9"/>
    <n v="40"/>
    <x v="37"/>
    <x v="7"/>
    <n v="31.758207152369334"/>
    <n v="14.926357361613587"/>
    <n v="127.4531483463748"/>
  </r>
  <r>
    <x v="6"/>
    <x v="9"/>
    <n v="20"/>
    <x v="33"/>
    <x v="7"/>
    <n v="5.4417005351814183"/>
    <n v="2.5575992515352666"/>
    <n v="31.863287086593701"/>
  </r>
  <r>
    <x v="6"/>
    <x v="9"/>
    <n v="11"/>
    <x v="2"/>
    <x v="7"/>
    <n v="1.1883864272051015"/>
    <n v="0.55854162078639769"/>
    <n v="9.6386443436945939"/>
  </r>
  <r>
    <x v="6"/>
    <x v="9"/>
    <n v="18"/>
    <x v="1"/>
    <x v="7"/>
    <n v="4.1618059307872386"/>
    <n v="1.9560487874700021"/>
    <n v="25.809262540140899"/>
  </r>
  <r>
    <x v="6"/>
    <x v="9"/>
    <n v="29"/>
    <x v="20"/>
    <x v="7"/>
    <n v="14.009292529252955"/>
    <n v="6.5843674887488879"/>
    <n v="66.992561099563275"/>
  </r>
  <r>
    <x v="6"/>
    <x v="9"/>
    <n v="20"/>
    <x v="33"/>
    <x v="7"/>
    <n v="5.4417005351814183"/>
    <n v="2.5575992515352666"/>
    <n v="31.863287086593701"/>
  </r>
  <r>
    <x v="6"/>
    <x v="9"/>
    <n v="15"/>
    <x v="5"/>
    <x v="7"/>
    <n v="2.6167700084154584"/>
    <n v="1.2298819039552653"/>
    <n v="17.923098986208956"/>
  </r>
  <r>
    <x v="6"/>
    <x v="9"/>
    <n v="144"/>
    <x v="63"/>
    <x v="7"/>
    <n v="827.26726887706184"/>
    <n v="388.81561637221904"/>
    <n v="1651.7928025690176"/>
  </r>
  <r>
    <x v="6"/>
    <x v="9"/>
    <n v="30"/>
    <x v="40"/>
    <x v="7"/>
    <n v="15.271682713902763"/>
    <n v="7.1776908755342985"/>
    <n v="71.692395944835823"/>
  </r>
  <r>
    <x v="6"/>
    <x v="9"/>
    <n v="29"/>
    <x v="20"/>
    <x v="7"/>
    <n v="14.009292529252955"/>
    <n v="6.5843674887488879"/>
    <n v="66.992561099563275"/>
  </r>
  <r>
    <x v="6"/>
    <x v="9"/>
    <n v="49"/>
    <x v="31"/>
    <x v="7"/>
    <n v="53.230717849187172"/>
    <n v="25.01843738911797"/>
    <n v="191.25938073727869"/>
  </r>
  <r>
    <x v="6"/>
    <x v="9"/>
    <n v="31"/>
    <x v="35"/>
    <x v="7"/>
    <n v="16.600792075535921"/>
    <n v="7.8023722755018827"/>
    <n v="76.55154722554137"/>
  </r>
  <r>
    <x v="7"/>
    <x v="10"/>
    <n v="64"/>
    <x v="64"/>
    <x v="7"/>
    <n v="105.03676391020063"/>
    <n v="49.367279037794297"/>
    <n v="326.28005976671949"/>
  </r>
  <r>
    <x v="6"/>
    <x v="9"/>
    <n v="20"/>
    <x v="33"/>
    <x v="7"/>
    <n v="5.4417005351814183"/>
    <n v="2.5575992515352666"/>
    <n v="31.863287086593701"/>
  </r>
  <r>
    <x v="6"/>
    <x v="9"/>
    <n v="20"/>
    <x v="33"/>
    <x v="7"/>
    <n v="5.4417005351814183"/>
    <n v="2.5575992515352666"/>
    <n v="31.863287086593701"/>
  </r>
  <r>
    <x v="6"/>
    <x v="9"/>
    <n v="53"/>
    <x v="65"/>
    <x v="7"/>
    <n v="64.997310634988111"/>
    <n v="30.54873599844441"/>
    <n v="223.75993356560429"/>
  </r>
  <r>
    <x v="6"/>
    <x v="9"/>
    <n v="16"/>
    <x v="8"/>
    <x v="7"/>
    <n v="3.0838884124204617"/>
    <n v="1.4494275538376169"/>
    <n v="20.392503735419968"/>
  </r>
  <r>
    <x v="6"/>
    <x v="9"/>
    <n v="35"/>
    <x v="34"/>
    <x v="7"/>
    <n v="22.608225284226034"/>
    <n v="10.625865883586235"/>
    <n v="97.581316702693215"/>
  </r>
  <r>
    <x v="6"/>
    <x v="9"/>
    <n v="16"/>
    <x v="8"/>
    <x v="7"/>
    <n v="3.0838884124204617"/>
    <n v="1.4494275538376169"/>
    <n v="20.392503735419968"/>
  </r>
  <r>
    <x v="24"/>
    <x v="34"/>
    <n v="32"/>
    <x v="53"/>
    <x v="8"/>
    <n v="17.997823732351961"/>
    <n v="8.4589771542054208"/>
    <n v="81.570014941679872"/>
  </r>
  <r>
    <x v="25"/>
    <x v="35"/>
    <n v="10"/>
    <x v="29"/>
    <x v="8"/>
    <n v="0.93242369043444173"/>
    <n v="0.43823913450418761"/>
    <n v="7.9658217716484252"/>
  </r>
  <r>
    <x v="10"/>
    <x v="14"/>
    <n v="8"/>
    <x v="49"/>
    <x v="8"/>
    <n v="0.52841765102776583"/>
    <n v="0.24835629598304992"/>
    <n v="5.098125933854992"/>
  </r>
  <r>
    <x v="10"/>
    <x v="14"/>
    <n v="8"/>
    <x v="49"/>
    <x v="8"/>
    <n v="0.52841765102776583"/>
    <n v="0.24835629598304992"/>
    <n v="5.098125933854992"/>
  </r>
  <r>
    <x v="8"/>
    <x v="11"/>
    <n v="21"/>
    <x v="16"/>
    <x v="8"/>
    <n v="6.1611446384234441"/>
    <n v="2.8957379800590184"/>
    <n v="35.12927401296956"/>
  </r>
  <r>
    <x v="8"/>
    <x v="11"/>
    <n v="17"/>
    <x v="10"/>
    <x v="8"/>
    <n v="3.5983698908858401"/>
    <n v="1.6912338487163447"/>
    <n v="23.021224920063954"/>
  </r>
  <r>
    <x v="8"/>
    <x v="11"/>
    <n v="22"/>
    <x v="15"/>
    <x v="8"/>
    <n v="6.9355198964445544"/>
    <n v="3.2596943513289403"/>
    <n v="38.554577374778376"/>
  </r>
  <r>
    <x v="8"/>
    <x v="11"/>
    <n v="20"/>
    <x v="33"/>
    <x v="8"/>
    <n v="5.4417005351814183"/>
    <n v="2.5575992515352666"/>
    <n v="31.863287086593701"/>
  </r>
  <r>
    <x v="8"/>
    <x v="11"/>
    <n v="27"/>
    <x v="12"/>
    <x v="8"/>
    <n v="11.679764309136601"/>
    <n v="5.4894892252942027"/>
    <n v="58.070840715317019"/>
  </r>
  <r>
    <x v="8"/>
    <x v="11"/>
    <n v="20"/>
    <x v="33"/>
    <x v="8"/>
    <n v="5.4417005351814183"/>
    <n v="2.5575992515352666"/>
    <n v="31.863287086593701"/>
  </r>
  <r>
    <x v="0"/>
    <x v="5"/>
    <n v="57"/>
    <x v="32"/>
    <x v="8"/>
    <n v="78.219458837955742"/>
    <n v="36.763145653839196"/>
    <n v="258.80954936085737"/>
  </r>
  <r>
    <x v="6"/>
    <x v="9"/>
    <n v="180"/>
    <x v="66"/>
    <x v="8"/>
    <n v="1459.7612292505351"/>
    <n v="686.08777774775149"/>
    <n v="2580.9262540140899"/>
  </r>
  <r>
    <x v="15"/>
    <x v="21"/>
    <n v="34"/>
    <x v="19"/>
    <x v="8"/>
    <n v="21.000379507614944"/>
    <n v="9.8701783685790225"/>
    <n v="92.084899680255816"/>
  </r>
  <r>
    <x v="11"/>
    <x v="15"/>
    <n v="89"/>
    <x v="67"/>
    <x v="8"/>
    <n v="243.11450228334471"/>
    <n v="114.26381607317201"/>
    <n v="630.97274253227181"/>
  </r>
  <r>
    <x v="11"/>
    <x v="15"/>
    <n v="18"/>
    <x v="1"/>
    <x v="8"/>
    <n v="4.1618059307872386"/>
    <n v="1.9560487874700021"/>
    <n v="25.809262540140899"/>
  </r>
  <r>
    <x v="11"/>
    <x v="15"/>
    <n v="19"/>
    <x v="3"/>
    <x v="8"/>
    <n v="4.7757459239953679"/>
    <n v="2.2446005842778227"/>
    <n v="28.756616595650822"/>
  </r>
  <r>
    <x v="11"/>
    <x v="15"/>
    <n v="72"/>
    <x v="68"/>
    <x v="8"/>
    <n v="141.75046841239967"/>
    <n v="66.622720153827842"/>
    <n v="412.94820064225439"/>
  </r>
  <r>
    <x v="11"/>
    <x v="15"/>
    <n v="100"/>
    <x v="59"/>
    <x v="8"/>
    <n v="327.04935673764936"/>
    <n v="153.71319766669518"/>
    <n v="796.58217716484251"/>
  </r>
  <r>
    <x v="0"/>
    <x v="36"/>
    <n v="8"/>
    <x v="49"/>
    <x v="8"/>
    <n v="0.52841765102776583"/>
    <n v="0.24835629598304992"/>
    <n v="5.098125933854992"/>
  </r>
  <r>
    <x v="2"/>
    <x v="4"/>
    <n v="20"/>
    <x v="33"/>
    <x v="8"/>
    <n v="5.4417005351814183"/>
    <n v="2.5575992515352666"/>
    <n v="31.863287086593701"/>
  </r>
  <r>
    <x v="2"/>
    <x v="4"/>
    <n v="41"/>
    <x v="14"/>
    <x v="8"/>
    <n v="33.818022957337249"/>
    <n v="15.894470789948507"/>
    <n v="133.90546398141004"/>
  </r>
  <r>
    <x v="8"/>
    <x v="11"/>
    <n v="23"/>
    <x v="13"/>
    <x v="8"/>
    <n v="7.7662370408352812"/>
    <n v="3.6501314091925821"/>
    <n v="42.139197172020175"/>
  </r>
  <r>
    <x v="8"/>
    <x v="11"/>
    <n v="23"/>
    <x v="13"/>
    <x v="8"/>
    <n v="7.7662370408352812"/>
    <n v="3.6501314091925821"/>
    <n v="42.139197172020175"/>
  </r>
  <r>
    <x v="8"/>
    <x v="11"/>
    <n v="17"/>
    <x v="10"/>
    <x v="8"/>
    <n v="3.5983698908858401"/>
    <n v="1.6912338487163447"/>
    <n v="23.021224920063954"/>
  </r>
  <r>
    <x v="0"/>
    <x v="37"/>
    <n v="13"/>
    <x v="4"/>
    <x v="8"/>
    <n v="1.8180219855478328"/>
    <n v="0.85447033320748134"/>
    <n v="13.462238794085838"/>
  </r>
  <r>
    <x v="19"/>
    <x v="26"/>
    <n v="23"/>
    <x v="13"/>
    <x v="8"/>
    <n v="7.7662370408352812"/>
    <n v="3.6501314091925821"/>
    <n v="42.139197172020175"/>
  </r>
  <r>
    <x v="2"/>
    <x v="4"/>
    <n v="15"/>
    <x v="5"/>
    <x v="8"/>
    <n v="2.6167700084154584"/>
    <n v="1.2298819039552653"/>
    <n v="17.923098986208956"/>
  </r>
  <r>
    <x v="2"/>
    <x v="4"/>
    <n v="14"/>
    <x v="6"/>
    <x v="8"/>
    <n v="2.1953772026521454"/>
    <n v="1.0318272852465082"/>
    <n v="15.613010672430914"/>
  </r>
  <r>
    <x v="2"/>
    <x v="4"/>
    <n v="11"/>
    <x v="2"/>
    <x v="8"/>
    <n v="1.1883864272051015"/>
    <n v="0.55854162078639769"/>
    <n v="9.6386443436945939"/>
  </r>
  <r>
    <x v="2"/>
    <x v="4"/>
    <n v="12"/>
    <x v="7"/>
    <x v="8"/>
    <n v="1.4829604559731249"/>
    <n v="0.69699141430736866"/>
    <n v="11.470783351173734"/>
  </r>
  <r>
    <x v="2"/>
    <x v="4"/>
    <n v="17"/>
    <x v="10"/>
    <x v="8"/>
    <n v="3.5983698908858401"/>
    <n v="1.6912338487163447"/>
    <n v="23.021224920063954"/>
  </r>
  <r>
    <x v="2"/>
    <x v="4"/>
    <n v="14"/>
    <x v="6"/>
    <x v="8"/>
    <n v="2.1953772026521454"/>
    <n v="1.0318272852465082"/>
    <n v="15.613010672430914"/>
  </r>
  <r>
    <x v="2"/>
    <x v="4"/>
    <n v="16"/>
    <x v="8"/>
    <x v="8"/>
    <n v="3.0838884124204617"/>
    <n v="1.4494275538376169"/>
    <n v="20.392503735419968"/>
  </r>
  <r>
    <x v="19"/>
    <x v="26"/>
    <n v="86"/>
    <x v="69"/>
    <x v="8"/>
    <n v="222.79829227021935"/>
    <n v="104.71519736700309"/>
    <n v="589.15217823111766"/>
  </r>
  <r>
    <x v="8"/>
    <x v="11"/>
    <n v="14"/>
    <x v="6"/>
    <x v="8"/>
    <n v="2.1953772026521454"/>
    <n v="1.0318272852465082"/>
    <n v="15.613010672430914"/>
  </r>
  <r>
    <x v="8"/>
    <x v="11"/>
    <n v="24"/>
    <x v="27"/>
    <x v="8"/>
    <n v="8.6546778998739011"/>
    <n v="4.0676986129407329"/>
    <n v="45.883133404694938"/>
  </r>
  <r>
    <x v="19"/>
    <x v="26"/>
    <n v="46"/>
    <x v="70"/>
    <x v="8"/>
    <n v="45.324391363081176"/>
    <n v="21.302463940648153"/>
    <n v="168.5567886880807"/>
  </r>
  <r>
    <x v="19"/>
    <x v="26"/>
    <n v="19"/>
    <x v="3"/>
    <x v="8"/>
    <n v="4.7757459239953679"/>
    <n v="2.2446005842778227"/>
    <n v="28.756616595650822"/>
  </r>
  <r>
    <x v="26"/>
    <x v="38"/>
    <n v="10"/>
    <x v="29"/>
    <x v="8"/>
    <n v="0.93242369043444173"/>
    <n v="0.43823913450418761"/>
    <n v="7.9658217716484252"/>
  </r>
  <r>
    <x v="26"/>
    <x v="38"/>
    <n v="16"/>
    <x v="8"/>
    <x v="8"/>
    <n v="3.0838884124204617"/>
    <n v="1.4494275538376169"/>
    <n v="20.392503735419968"/>
  </r>
  <r>
    <x v="26"/>
    <x v="38"/>
    <n v="21"/>
    <x v="16"/>
    <x v="8"/>
    <n v="6.1611446384234441"/>
    <n v="2.8957379800590184"/>
    <n v="35.12927401296956"/>
  </r>
  <r>
    <x v="27"/>
    <x v="39"/>
    <n v="90"/>
    <x v="21"/>
    <x v="8"/>
    <n v="250.12694905408372"/>
    <n v="117.55966605541934"/>
    <n v="645.23156350352247"/>
  </r>
  <r>
    <x v="26"/>
    <x v="38"/>
    <n v="12"/>
    <x v="7"/>
    <x v="8"/>
    <n v="1.4829604559731249"/>
    <n v="0.69699141430736866"/>
    <n v="11.470783351173734"/>
  </r>
  <r>
    <x v="19"/>
    <x v="26"/>
    <n v="18"/>
    <x v="1"/>
    <x v="8"/>
    <n v="4.1618059307872386"/>
    <n v="1.9560487874700021"/>
    <n v="25.809262540140899"/>
  </r>
  <r>
    <x v="8"/>
    <x v="11"/>
    <n v="18"/>
    <x v="1"/>
    <x v="8"/>
    <n v="4.1618059307872386"/>
    <n v="1.9560487874700021"/>
    <n v="25.809262540140899"/>
  </r>
  <r>
    <x v="8"/>
    <x v="11"/>
    <n v="13"/>
    <x v="4"/>
    <x v="8"/>
    <n v="1.8180219855478328"/>
    <n v="0.85447033320748134"/>
    <n v="13.462238794085838"/>
  </r>
  <r>
    <x v="15"/>
    <x v="21"/>
    <n v="25"/>
    <x v="0"/>
    <x v="8"/>
    <n v="9.6021972115884662"/>
    <n v="4.5130326894465789"/>
    <n v="49.786386072802657"/>
  </r>
  <r>
    <x v="15"/>
    <x v="21"/>
    <n v="18"/>
    <x v="1"/>
    <x v="8"/>
    <n v="4.1618059307872386"/>
    <n v="1.9560487874700021"/>
    <n v="25.809262540140899"/>
  </r>
  <r>
    <x v="8"/>
    <x v="11"/>
    <n v="15"/>
    <x v="5"/>
    <x v="8"/>
    <n v="2.6167700084154584"/>
    <n v="1.2298819039552653"/>
    <n v="17.923098986208956"/>
  </r>
  <r>
    <x v="11"/>
    <x v="15"/>
    <n v="13"/>
    <x v="4"/>
    <x v="8"/>
    <n v="1.8180219855478328"/>
    <n v="0.85447033320748134"/>
    <n v="13.462238794085838"/>
  </r>
  <r>
    <x v="11"/>
    <x v="15"/>
    <n v="19"/>
    <x v="3"/>
    <x v="8"/>
    <n v="4.7757459239953679"/>
    <n v="2.2446005842778227"/>
    <n v="28.756616595650822"/>
  </r>
  <r>
    <x v="11"/>
    <x v="15"/>
    <n v="21"/>
    <x v="16"/>
    <x v="8"/>
    <n v="6.1611446384234441"/>
    <n v="2.8957379800590184"/>
    <n v="35.12927401296956"/>
  </r>
  <r>
    <x v="11"/>
    <x v="15"/>
    <n v="17"/>
    <x v="10"/>
    <x v="8"/>
    <n v="3.5983698908858401"/>
    <n v="1.6912338487163447"/>
    <n v="23.021224920063954"/>
  </r>
  <r>
    <x v="15"/>
    <x v="21"/>
    <n v="21"/>
    <x v="16"/>
    <x v="8"/>
    <n v="6.1611446384234441"/>
    <n v="2.8957379800590184"/>
    <n v="35.12927401296956"/>
  </r>
  <r>
    <x v="28"/>
    <x v="17"/>
    <n v="13"/>
    <x v="4"/>
    <x v="8"/>
    <n v="1.8180219855478328"/>
    <n v="0.85447033320748134"/>
    <n v="13.462238794085838"/>
  </r>
  <r>
    <x v="7"/>
    <x v="10"/>
    <n v="21"/>
    <x v="16"/>
    <x v="8"/>
    <n v="6.1611446384234441"/>
    <n v="2.8957379800590184"/>
    <n v="35.12927401296956"/>
  </r>
  <r>
    <x v="8"/>
    <x v="11"/>
    <n v="22"/>
    <x v="15"/>
    <x v="8"/>
    <n v="6.9355198964445544"/>
    <n v="3.2596943513289403"/>
    <n v="38.554577374778376"/>
  </r>
  <r>
    <x v="8"/>
    <x v="11"/>
    <n v="13"/>
    <x v="4"/>
    <x v="8"/>
    <n v="1.8180219855478328"/>
    <n v="0.85447033320748134"/>
    <n v="13.462238794085838"/>
  </r>
  <r>
    <x v="4"/>
    <x v="7"/>
    <n v="58"/>
    <x v="71"/>
    <x v="8"/>
    <n v="81.759371234367848"/>
    <n v="38.426904480152885"/>
    <n v="267.9702443982531"/>
  </r>
  <r>
    <x v="27"/>
    <x v="39"/>
    <n v="21"/>
    <x v="16"/>
    <x v="8"/>
    <n v="6.1611446384234441"/>
    <n v="2.8957379800590184"/>
    <n v="35.12927401296956"/>
  </r>
  <r>
    <x v="8"/>
    <x v="11"/>
    <n v="14"/>
    <x v="6"/>
    <x v="8"/>
    <n v="2.1953772026521454"/>
    <n v="1.0318272852465082"/>
    <n v="15.613010672430914"/>
  </r>
  <r>
    <x v="8"/>
    <x v="11"/>
    <n v="28"/>
    <x v="24"/>
    <x v="8"/>
    <n v="12.812400007802271"/>
    <n v="6.0218280036670668"/>
    <n v="62.452042689723655"/>
  </r>
  <r>
    <x v="0"/>
    <x v="40"/>
    <n v="11"/>
    <x v="2"/>
    <x v="8"/>
    <n v="1.1883864272051015"/>
    <n v="0.55854162078639769"/>
    <n v="9.6386443436945939"/>
  </r>
  <r>
    <x v="0"/>
    <x v="40"/>
    <n v="12"/>
    <x v="7"/>
    <x v="8"/>
    <n v="1.4829604559731249"/>
    <n v="0.69699141430736866"/>
    <n v="11.470783351173734"/>
  </r>
  <r>
    <x v="0"/>
    <x v="40"/>
    <n v="21"/>
    <x v="16"/>
    <x v="8"/>
    <n v="6.1611446384234441"/>
    <n v="2.8957379800590184"/>
    <n v="35.12927401296956"/>
  </r>
  <r>
    <x v="8"/>
    <x v="11"/>
    <n v="21"/>
    <x v="16"/>
    <x v="8"/>
    <n v="6.1611446384234441"/>
    <n v="2.8957379800590184"/>
    <n v="35.12927401296956"/>
  </r>
  <r>
    <x v="0"/>
    <x v="40"/>
    <n v="16"/>
    <x v="8"/>
    <x v="8"/>
    <n v="3.0838884124204617"/>
    <n v="1.4494275538376169"/>
    <n v="20.392503735419968"/>
  </r>
  <r>
    <x v="8"/>
    <x v="11"/>
    <n v="30"/>
    <x v="40"/>
    <x v="8"/>
    <n v="15.271682713902763"/>
    <n v="7.1776908755342985"/>
    <n v="71.692395944835823"/>
  </r>
  <r>
    <x v="0"/>
    <x v="40"/>
    <n v="13"/>
    <x v="4"/>
    <x v="8"/>
    <n v="1.8180219855478328"/>
    <n v="0.85447033320748134"/>
    <n v="13.462238794085838"/>
  </r>
  <r>
    <x v="8"/>
    <x v="11"/>
    <n v="100"/>
    <x v="59"/>
    <x v="8"/>
    <n v="327.04935673764936"/>
    <n v="153.71319766669518"/>
    <n v="796.58217716484251"/>
  </r>
  <r>
    <x v="8"/>
    <x v="11"/>
    <n v="11"/>
    <x v="2"/>
    <x v="8"/>
    <n v="1.1883864272051015"/>
    <n v="0.55854162078639769"/>
    <n v="9.6386443436945939"/>
  </r>
  <r>
    <x v="0"/>
    <x v="41"/>
    <n v="12"/>
    <x v="7"/>
    <x v="8"/>
    <n v="1.4829604559731249"/>
    <n v="0.69699141430736866"/>
    <n v="11.470783351173734"/>
  </r>
  <r>
    <x v="2"/>
    <x v="4"/>
    <n v="11"/>
    <x v="2"/>
    <x v="8"/>
    <n v="1.1883864272051015"/>
    <n v="0.55854162078639769"/>
    <n v="9.6386443436945939"/>
  </r>
  <r>
    <x v="2"/>
    <x v="4"/>
    <n v="14"/>
    <x v="6"/>
    <x v="8"/>
    <n v="2.1953772026521454"/>
    <n v="1.0318272852465082"/>
    <n v="15.613010672430914"/>
  </r>
  <r>
    <x v="29"/>
    <x v="19"/>
    <n v="17"/>
    <x v="10"/>
    <x v="8"/>
    <n v="3.5983698908858401"/>
    <n v="1.6912338487163447"/>
    <n v="23.021224920063954"/>
  </r>
  <r>
    <x v="0"/>
    <x v="30"/>
    <n v="16"/>
    <x v="8"/>
    <x v="8"/>
    <n v="3.0838884124204617"/>
    <n v="1.4494275538376169"/>
    <n v="20.392503735419968"/>
  </r>
  <r>
    <x v="7"/>
    <x v="10"/>
    <n v="27"/>
    <x v="12"/>
    <x v="9"/>
    <n v="11.679764309136601"/>
    <n v="5.4894892252942027"/>
    <n v="58.070840715317019"/>
  </r>
  <r>
    <x v="1"/>
    <x v="1"/>
    <n v="27"/>
    <x v="12"/>
    <x v="9"/>
    <n v="11.679764309136601"/>
    <n v="5.4894892252942027"/>
    <n v="58.070840715317019"/>
  </r>
  <r>
    <x v="30"/>
    <x v="11"/>
    <n v="12"/>
    <x v="7"/>
    <x v="9"/>
    <n v="1.4829604559731249"/>
    <n v="0.69699141430736866"/>
    <n v="11.470783351173734"/>
  </r>
  <r>
    <x v="1"/>
    <x v="1"/>
    <n v="21"/>
    <x v="16"/>
    <x v="9"/>
    <n v="6.1611446384234441"/>
    <n v="2.8957379800590184"/>
    <n v="35.12927401296956"/>
  </r>
  <r>
    <x v="1"/>
    <x v="1"/>
    <n v="12"/>
    <x v="7"/>
    <x v="9"/>
    <n v="1.4829604559731249"/>
    <n v="0.69699141430736866"/>
    <n v="11.470783351173734"/>
  </r>
  <r>
    <x v="1"/>
    <x v="1"/>
    <n v="17.5"/>
    <x v="72"/>
    <x v="9"/>
    <n v="3.8738708088405516"/>
    <n v="1.8207192801550591"/>
    <n v="24.395329175673304"/>
  </r>
  <r>
    <x v="30"/>
    <x v="11"/>
    <n v="11"/>
    <x v="2"/>
    <x v="9"/>
    <n v="1.1883864272051015"/>
    <n v="0.55854162078639769"/>
    <n v="9.6386443436945939"/>
  </r>
  <r>
    <x v="1"/>
    <x v="1"/>
    <n v="37"/>
    <x v="36"/>
    <x v="9"/>
    <n v="26.042740712103306"/>
    <n v="12.240088134688554"/>
    <n v="109.05210005386697"/>
  </r>
  <r>
    <x v="30"/>
    <x v="11"/>
    <n v="24"/>
    <x v="27"/>
    <x v="9"/>
    <n v="8.6546778998739011"/>
    <n v="4.0676986129407329"/>
    <n v="45.883133404694938"/>
  </r>
  <r>
    <x v="1"/>
    <x v="1"/>
    <n v="22"/>
    <x v="15"/>
    <x v="9"/>
    <n v="6.9355198964445544"/>
    <n v="3.2596943513289403"/>
    <n v="38.554577374778376"/>
  </r>
  <r>
    <x v="30"/>
    <x v="11"/>
    <n v="10"/>
    <x v="29"/>
    <x v="9"/>
    <n v="0.93242369043444173"/>
    <n v="0.43823913450418761"/>
    <n v="7.9658217716484252"/>
  </r>
  <r>
    <x v="30"/>
    <x v="11"/>
    <n v="30"/>
    <x v="40"/>
    <x v="9"/>
    <n v="15.271682713902763"/>
    <n v="7.1776908755342985"/>
    <n v="71.692395944835823"/>
  </r>
  <r>
    <x v="30"/>
    <x v="11"/>
    <n v="12"/>
    <x v="7"/>
    <x v="9"/>
    <n v="1.4829604559731249"/>
    <n v="0.69699141430736866"/>
    <n v="11.470783351173734"/>
  </r>
  <r>
    <x v="30"/>
    <x v="11"/>
    <n v="38"/>
    <x v="73"/>
    <x v="9"/>
    <n v="27.871641848125346"/>
    <n v="13.099671668618912"/>
    <n v="115.02646638260329"/>
  </r>
  <r>
    <x v="30"/>
    <x v="11"/>
    <n v="25"/>
    <x v="0"/>
    <x v="9"/>
    <n v="9.6021972115884662"/>
    <n v="4.5130326894465789"/>
    <n v="49.786386072802657"/>
  </r>
  <r>
    <x v="30"/>
    <x v="11"/>
    <n v="40"/>
    <x v="37"/>
    <x v="9"/>
    <n v="31.758207152369334"/>
    <n v="14.926357361613587"/>
    <n v="127.4531483463748"/>
  </r>
  <r>
    <x v="7"/>
    <x v="10"/>
    <n v="51"/>
    <x v="74"/>
    <x v="9"/>
    <n v="58.935829092099965"/>
    <n v="27.699839673286981"/>
    <n v="207.19102428057556"/>
  </r>
  <r>
    <x v="30"/>
    <x v="11"/>
    <n v="7"/>
    <x v="48"/>
    <x v="9"/>
    <n v="0.37617316498000025"/>
    <n v="0.1768013875406001"/>
    <n v="3.9032526681077284"/>
  </r>
  <r>
    <x v="30"/>
    <x v="11"/>
    <n v="9"/>
    <x v="46"/>
    <x v="9"/>
    <n v="0.71311650094821233"/>
    <n v="0.33516475544565977"/>
    <n v="6.4523156350352249"/>
  </r>
  <r>
    <x v="30"/>
    <x v="11"/>
    <n v="15"/>
    <x v="5"/>
    <x v="9"/>
    <n v="2.6167700084154584"/>
    <n v="1.2298819039552653"/>
    <n v="17.923098986208956"/>
  </r>
  <r>
    <x v="30"/>
    <x v="11"/>
    <n v="9"/>
    <x v="46"/>
    <x v="9"/>
    <n v="0.71311650094821233"/>
    <n v="0.33516475544565977"/>
    <n v="6.4523156350352249"/>
  </r>
  <r>
    <x v="30"/>
    <x v="11"/>
    <n v="7"/>
    <x v="48"/>
    <x v="9"/>
    <n v="0.37617316498000025"/>
    <n v="0.1768013875406001"/>
    <n v="3.9032526681077284"/>
  </r>
  <r>
    <x v="30"/>
    <x v="11"/>
    <n v="10"/>
    <x v="29"/>
    <x v="9"/>
    <n v="0.93242369043444173"/>
    <n v="0.43823913450418761"/>
    <n v="7.9658217716484252"/>
  </r>
  <r>
    <x v="30"/>
    <x v="11"/>
    <n v="10"/>
    <x v="29"/>
    <x v="9"/>
    <n v="0.93242369043444173"/>
    <n v="0.43823913450418761"/>
    <n v="7.9658217716484252"/>
  </r>
  <r>
    <x v="30"/>
    <x v="11"/>
    <n v="23"/>
    <x v="13"/>
    <x v="9"/>
    <n v="7.7662370408352812"/>
    <n v="3.6501314091925821"/>
    <n v="42.139197172020175"/>
  </r>
  <r>
    <x v="1"/>
    <x v="1"/>
    <n v="16"/>
    <x v="8"/>
    <x v="9"/>
    <n v="3.0838884124204617"/>
    <n v="1.4494275538376169"/>
    <n v="20.392503735419968"/>
  </r>
  <r>
    <x v="1"/>
    <x v="1"/>
    <n v="12"/>
    <x v="7"/>
    <x v="9"/>
    <n v="1.4829604559731249"/>
    <n v="0.69699141430736866"/>
    <n v="11.470783351173734"/>
  </r>
  <r>
    <x v="1"/>
    <x v="1"/>
    <n v="21"/>
    <x v="16"/>
    <x v="9"/>
    <n v="6.1611446384234441"/>
    <n v="2.8957379800590184"/>
    <n v="35.12927401296956"/>
  </r>
  <r>
    <x v="7"/>
    <x v="10"/>
    <n v="17"/>
    <x v="10"/>
    <x v="9"/>
    <n v="3.5983698908858401"/>
    <n v="1.6912338487163447"/>
    <n v="23.021224920063954"/>
  </r>
  <r>
    <x v="9"/>
    <x v="12"/>
    <n v="12"/>
    <x v="7"/>
    <x v="9"/>
    <n v="1.4829604559731249"/>
    <n v="0.69699141430736866"/>
    <n v="11.470783351173734"/>
  </r>
  <r>
    <x v="9"/>
    <x v="12"/>
    <n v="13"/>
    <x v="4"/>
    <x v="9"/>
    <n v="1.8180219855478328"/>
    <n v="0.85447033320748134"/>
    <n v="13.462238794085838"/>
  </r>
  <r>
    <x v="9"/>
    <x v="12"/>
    <n v="12"/>
    <x v="7"/>
    <x v="9"/>
    <n v="1.4829604559731249"/>
    <n v="0.69699141430736866"/>
    <n v="11.470783351173734"/>
  </r>
  <r>
    <x v="9"/>
    <x v="12"/>
    <n v="12"/>
    <x v="7"/>
    <x v="9"/>
    <n v="1.4829604559731249"/>
    <n v="0.69699141430736866"/>
    <n v="11.470783351173734"/>
  </r>
  <r>
    <x v="7"/>
    <x v="10"/>
    <n v="31"/>
    <x v="35"/>
    <x v="9"/>
    <n v="16.600792075535921"/>
    <n v="7.8023722755018827"/>
    <n v="76.55154722554137"/>
  </r>
  <r>
    <x v="1"/>
    <x v="1"/>
    <n v="10"/>
    <x v="29"/>
    <x v="9"/>
    <n v="0.93242369043444173"/>
    <n v="0.43823913450418761"/>
    <n v="7.9658217716484252"/>
  </r>
  <r>
    <x v="1"/>
    <x v="1"/>
    <n v="10"/>
    <x v="29"/>
    <x v="9"/>
    <n v="0.93242369043444173"/>
    <n v="0.43823913450418761"/>
    <n v="7.9658217716484252"/>
  </r>
  <r>
    <x v="7"/>
    <x v="10"/>
    <n v="51"/>
    <x v="74"/>
    <x v="10"/>
    <n v="58.935829092099965"/>
    <n v="27.699839673286981"/>
    <n v="207.19102428057556"/>
  </r>
  <r>
    <x v="8"/>
    <x v="11"/>
    <n v="14"/>
    <x v="6"/>
    <x v="10"/>
    <n v="2.1953772026521454"/>
    <n v="1.0318272852465082"/>
    <n v="15.613010672430914"/>
  </r>
  <r>
    <x v="0"/>
    <x v="1"/>
    <n v="40"/>
    <x v="37"/>
    <x v="10"/>
    <n v="31.758207152369334"/>
    <n v="14.926357361613587"/>
    <n v="127.4531483463748"/>
  </r>
  <r>
    <x v="8"/>
    <x v="11"/>
    <n v="7"/>
    <x v="48"/>
    <x v="10"/>
    <n v="0.37617316498000025"/>
    <n v="0.1768013875406001"/>
    <n v="3.9032526681077284"/>
  </r>
  <r>
    <x v="0"/>
    <x v="30"/>
    <n v="38"/>
    <x v="73"/>
    <x v="10"/>
    <n v="27.871641848125346"/>
    <n v="13.099671668618912"/>
    <n v="115.02646638260329"/>
  </r>
  <r>
    <x v="9"/>
    <x v="12"/>
    <n v="18"/>
    <x v="1"/>
    <x v="10"/>
    <n v="4.1618059307872386"/>
    <n v="1.9560487874700021"/>
    <n v="25.809262540140899"/>
  </r>
  <r>
    <x v="8"/>
    <x v="11"/>
    <n v="13"/>
    <x v="4"/>
    <x v="10"/>
    <n v="1.8180219855478328"/>
    <n v="0.85447033320748134"/>
    <n v="13.462238794085838"/>
  </r>
  <r>
    <x v="8"/>
    <x v="11"/>
    <n v="17"/>
    <x v="10"/>
    <x v="10"/>
    <n v="3.5983698908858401"/>
    <n v="1.6912338487163447"/>
    <n v="23.021224920063954"/>
  </r>
  <r>
    <x v="9"/>
    <x v="12"/>
    <n v="14"/>
    <x v="6"/>
    <x v="10"/>
    <n v="2.1953772026521454"/>
    <n v="1.0318272852465082"/>
    <n v="15.613010672430914"/>
  </r>
  <r>
    <x v="8"/>
    <x v="11"/>
    <n v="10"/>
    <x v="29"/>
    <x v="10"/>
    <n v="0.93242369043444173"/>
    <n v="0.43823913450418761"/>
    <n v="7.9658217716484252"/>
  </r>
  <r>
    <x v="9"/>
    <x v="12"/>
    <n v="9"/>
    <x v="46"/>
    <x v="10"/>
    <n v="0.71311650094821233"/>
    <n v="0.33516475544565977"/>
    <n v="6.4523156350352249"/>
  </r>
  <r>
    <x v="8"/>
    <x v="11"/>
    <n v="14"/>
    <x v="6"/>
    <x v="10"/>
    <n v="2.1953772026521454"/>
    <n v="1.0318272852465082"/>
    <n v="15.613010672430914"/>
  </r>
  <r>
    <x v="1"/>
    <x v="1"/>
    <n v="29"/>
    <x v="20"/>
    <x v="10"/>
    <n v="14.009292529252955"/>
    <n v="6.5843674887488879"/>
    <n v="66.992561099563275"/>
  </r>
  <r>
    <x v="0"/>
    <x v="30"/>
    <n v="51"/>
    <x v="74"/>
    <x v="10"/>
    <n v="58.935829092099965"/>
    <n v="27.699839673286981"/>
    <n v="207.19102428057556"/>
  </r>
  <r>
    <x v="7"/>
    <x v="10"/>
    <n v="11"/>
    <x v="2"/>
    <x v="10"/>
    <n v="1.1883864272051015"/>
    <n v="0.55854162078639769"/>
    <n v="9.6386443436945939"/>
  </r>
  <r>
    <x v="8"/>
    <x v="11"/>
    <n v="14"/>
    <x v="6"/>
    <x v="10"/>
    <n v="2.1953772026521454"/>
    <n v="1.0318272852465082"/>
    <n v="15.613010672430914"/>
  </r>
  <r>
    <x v="8"/>
    <x v="11"/>
    <n v="14"/>
    <x v="6"/>
    <x v="10"/>
    <n v="2.1953772026521454"/>
    <n v="1.0318272852465082"/>
    <n v="15.613010672430914"/>
  </r>
  <r>
    <x v="7"/>
    <x v="10"/>
    <n v="14"/>
    <x v="6"/>
    <x v="10"/>
    <n v="2.1953772026521454"/>
    <n v="1.0318272852465082"/>
    <n v="15.613010672430914"/>
  </r>
  <r>
    <x v="22"/>
    <x v="31"/>
    <n v="28"/>
    <x v="24"/>
    <x v="10"/>
    <n v="12.812400007802271"/>
    <n v="6.0218280036670668"/>
    <n v="62.452042689723655"/>
  </r>
  <r>
    <x v="22"/>
    <x v="31"/>
    <n v="20"/>
    <x v="33"/>
    <x v="10"/>
    <n v="5.4417005351814183"/>
    <n v="2.5575992515352666"/>
    <n v="31.863287086593701"/>
  </r>
  <r>
    <x v="7"/>
    <x v="10"/>
    <n v="44"/>
    <x v="75"/>
    <x v="10"/>
    <n v="40.476258507180518"/>
    <n v="19.023841498374843"/>
    <n v="154.2183094991135"/>
  </r>
  <r>
    <x v="0"/>
    <x v="30"/>
    <n v="28"/>
    <x v="24"/>
    <x v="10"/>
    <n v="12.812400007802271"/>
    <n v="6.0218280036670668"/>
    <n v="62.452042689723655"/>
  </r>
  <r>
    <x v="7"/>
    <x v="10"/>
    <n v="28"/>
    <x v="24"/>
    <x v="10"/>
    <n v="12.812400007802271"/>
    <n v="6.0218280036670668"/>
    <n v="62.452042689723655"/>
  </r>
  <r>
    <x v="7"/>
    <x v="10"/>
    <n v="30"/>
    <x v="40"/>
    <x v="10"/>
    <n v="15.271682713902763"/>
    <n v="7.1776908755342985"/>
    <n v="71.692395944835823"/>
  </r>
  <r>
    <x v="1"/>
    <x v="1"/>
    <n v="11"/>
    <x v="2"/>
    <x v="10"/>
    <n v="1.1883864272051015"/>
    <n v="0.55854162078639769"/>
    <n v="9.6386443436945939"/>
  </r>
  <r>
    <x v="1"/>
    <x v="1"/>
    <n v="28"/>
    <x v="24"/>
    <x v="10"/>
    <n v="12.812400007802271"/>
    <n v="6.0218280036670668"/>
    <n v="62.452042689723655"/>
  </r>
  <r>
    <x v="1"/>
    <x v="1"/>
    <n v="10"/>
    <x v="29"/>
    <x v="10"/>
    <n v="0.93242369043444173"/>
    <n v="0.43823913450418761"/>
    <n v="7.9658217716484252"/>
  </r>
  <r>
    <x v="1"/>
    <x v="1"/>
    <n v="26"/>
    <x v="9"/>
    <x v="10"/>
    <n v="10.610124252760826"/>
    <n v="4.9867583987975879"/>
    <n v="53.848955176343352"/>
  </r>
  <r>
    <x v="1"/>
    <x v="1"/>
    <n v="19"/>
    <x v="3"/>
    <x v="10"/>
    <n v="4.7757459239953679"/>
    <n v="2.2446005842778227"/>
    <n v="28.756616595650822"/>
  </r>
  <r>
    <x v="1"/>
    <x v="1"/>
    <n v="13"/>
    <x v="4"/>
    <x v="10"/>
    <n v="1.8180219855478328"/>
    <n v="0.85447033320748134"/>
    <n v="13.462238794085838"/>
  </r>
  <r>
    <x v="1"/>
    <x v="1"/>
    <n v="11"/>
    <x v="2"/>
    <x v="10"/>
    <n v="1.1883864272051015"/>
    <n v="0.55854162078639769"/>
    <n v="9.6386443436945939"/>
  </r>
  <r>
    <x v="9"/>
    <x v="12"/>
    <n v="19"/>
    <x v="3"/>
    <x v="10"/>
    <n v="4.7757459239953679"/>
    <n v="2.2446005842778227"/>
    <n v="28.756616595650822"/>
  </r>
  <r>
    <x v="16"/>
    <x v="22"/>
    <n v="35"/>
    <x v="34"/>
    <x v="11"/>
    <n v="22.608225284226034"/>
    <n v="10.625865883586235"/>
    <n v="97.581316702693215"/>
  </r>
  <r>
    <x v="1"/>
    <x v="1"/>
    <n v="39"/>
    <x v="60"/>
    <x v="11"/>
    <n v="29.776436629629071"/>
    <n v="13.994925215925663"/>
    <n v="121.16014914677258"/>
  </r>
  <r>
    <x v="1"/>
    <x v="1"/>
    <n v="21"/>
    <x v="16"/>
    <x v="11"/>
    <n v="6.1611446384234441"/>
    <n v="2.8957379800590184"/>
    <n v="35.12927401296956"/>
  </r>
  <r>
    <x v="1"/>
    <x v="1"/>
    <n v="41"/>
    <x v="14"/>
    <x v="11"/>
    <n v="33.818022957337249"/>
    <n v="15.894470789948507"/>
    <n v="133.90546398141004"/>
  </r>
  <r>
    <x v="1"/>
    <x v="1"/>
    <n v="15"/>
    <x v="5"/>
    <x v="11"/>
    <n v="2.6167700084154584"/>
    <n v="1.2298819039552653"/>
    <n v="17.923098986208956"/>
  </r>
  <r>
    <x v="1"/>
    <x v="1"/>
    <n v="14"/>
    <x v="6"/>
    <x v="11"/>
    <n v="2.1953772026521454"/>
    <n v="1.0318272852465082"/>
    <n v="15.613010672430914"/>
  </r>
  <r>
    <x v="1"/>
    <x v="1"/>
    <n v="13"/>
    <x v="4"/>
    <x v="11"/>
    <n v="1.8180219855478328"/>
    <n v="0.85447033320748134"/>
    <n v="13.462238794085838"/>
  </r>
  <r>
    <x v="1"/>
    <x v="1"/>
    <n v="23"/>
    <x v="13"/>
    <x v="11"/>
    <n v="7.7662370408352812"/>
    <n v="3.6501314091925821"/>
    <n v="42.139197172020175"/>
  </r>
  <r>
    <x v="1"/>
    <x v="1"/>
    <n v="37"/>
    <x v="36"/>
    <x v="11"/>
    <n v="26.042740712103306"/>
    <n v="12.240088134688554"/>
    <n v="109.05210005386697"/>
  </r>
  <r>
    <x v="1"/>
    <x v="1"/>
    <n v="24"/>
    <x v="27"/>
    <x v="11"/>
    <n v="8.6546778998739011"/>
    <n v="4.0676986129407329"/>
    <n v="45.883133404694938"/>
  </r>
  <r>
    <x v="1"/>
    <x v="1"/>
    <n v="12"/>
    <x v="7"/>
    <x v="11"/>
    <n v="1.4829604559731249"/>
    <n v="0.69699141430736866"/>
    <n v="11.470783351173734"/>
  </r>
  <r>
    <x v="1"/>
    <x v="1"/>
    <n v="15"/>
    <x v="5"/>
    <x v="11"/>
    <n v="2.6167700084154584"/>
    <n v="1.2298819039552653"/>
    <n v="17.923098986208956"/>
  </r>
  <r>
    <x v="1"/>
    <x v="1"/>
    <n v="20"/>
    <x v="33"/>
    <x v="11"/>
    <n v="5.4417005351814183"/>
    <n v="2.5575992515352666"/>
    <n v="31.863287086593701"/>
  </r>
  <r>
    <x v="1"/>
    <x v="1"/>
    <n v="32"/>
    <x v="53"/>
    <x v="11"/>
    <n v="17.997823732351961"/>
    <n v="8.4589771542054208"/>
    <n v="81.570014941679872"/>
  </r>
  <r>
    <x v="1"/>
    <x v="1"/>
    <n v="11"/>
    <x v="2"/>
    <x v="11"/>
    <n v="1.1883864272051015"/>
    <n v="0.55854162078639769"/>
    <n v="9.6386443436945939"/>
  </r>
  <r>
    <x v="1"/>
    <x v="1"/>
    <n v="11"/>
    <x v="2"/>
    <x v="11"/>
    <n v="1.1883864272051015"/>
    <n v="0.55854162078639769"/>
    <n v="9.6386443436945939"/>
  </r>
  <r>
    <x v="1"/>
    <x v="1"/>
    <n v="9"/>
    <x v="46"/>
    <x v="11"/>
    <n v="0.71311650094821233"/>
    <n v="0.33516475544565977"/>
    <n v="6.4523156350352249"/>
  </r>
  <r>
    <x v="4"/>
    <x v="7"/>
    <n v="33"/>
    <x v="56"/>
    <x v="11"/>
    <n v="19.463963264735195"/>
    <n v="9.1480627344255421"/>
    <n v="86.747799093251359"/>
  </r>
  <r>
    <x v="4"/>
    <x v="7"/>
    <n v="25"/>
    <x v="0"/>
    <x v="11"/>
    <n v="9.6021972115884662"/>
    <n v="4.5130326894465789"/>
    <n v="49.786386072802657"/>
  </r>
  <r>
    <x v="4"/>
    <x v="7"/>
    <n v="16"/>
    <x v="8"/>
    <x v="11"/>
    <n v="3.0838884124204617"/>
    <n v="1.4494275538376169"/>
    <n v="20.392503735419968"/>
  </r>
  <r>
    <x v="7"/>
    <x v="10"/>
    <n v="14"/>
    <x v="6"/>
    <x v="11"/>
    <n v="2.1953772026521454"/>
    <n v="1.0318272852465082"/>
    <n v="15.613010672430914"/>
  </r>
  <r>
    <x v="1"/>
    <x v="1"/>
    <n v="47"/>
    <x v="50"/>
    <x v="11"/>
    <n v="47.874290165245462"/>
    <n v="22.500916377665366"/>
    <n v="175.96500293571373"/>
  </r>
  <r>
    <x v="1"/>
    <x v="1"/>
    <n v="31"/>
    <x v="35"/>
    <x v="11"/>
    <n v="16.600792075535921"/>
    <n v="7.8023722755018827"/>
    <n v="76.55154722554137"/>
  </r>
  <r>
    <x v="7"/>
    <x v="10"/>
    <n v="53"/>
    <x v="65"/>
    <x v="11"/>
    <n v="64.997310634988111"/>
    <n v="30.54873599844441"/>
    <n v="223.75993356560429"/>
  </r>
  <r>
    <x v="1"/>
    <x v="1"/>
    <n v="12"/>
    <x v="7"/>
    <x v="11"/>
    <n v="1.4829604559731249"/>
    <n v="0.69699141430736866"/>
    <n v="11.470783351173734"/>
  </r>
  <r>
    <x v="0"/>
    <x v="30"/>
    <n v="40"/>
    <x v="37"/>
    <x v="11"/>
    <n v="31.758207152369334"/>
    <n v="14.926357361613587"/>
    <n v="127.4531483463748"/>
  </r>
  <r>
    <x v="9"/>
    <x v="12"/>
    <n v="9"/>
    <x v="46"/>
    <x v="11"/>
    <n v="0.71311650094821233"/>
    <n v="0.33516475544565977"/>
    <n v="6.4523156350352249"/>
  </r>
  <r>
    <x v="0"/>
    <x v="30"/>
    <n v="28"/>
    <x v="24"/>
    <x v="11"/>
    <n v="12.812400007802271"/>
    <n v="6.0218280036670668"/>
    <n v="62.452042689723655"/>
  </r>
  <r>
    <x v="9"/>
    <x v="12"/>
    <n v="21"/>
    <x v="16"/>
    <x v="11"/>
    <n v="6.1611446384234441"/>
    <n v="2.8957379800590184"/>
    <n v="35.12927401296956"/>
  </r>
  <r>
    <x v="6"/>
    <x v="9"/>
    <n v="20"/>
    <x v="33"/>
    <x v="11"/>
    <n v="5.4417005351814183"/>
    <n v="2.5575992515352666"/>
    <n v="31.863287086593701"/>
  </r>
  <r>
    <x v="6"/>
    <x v="9"/>
    <n v="19"/>
    <x v="3"/>
    <x v="11"/>
    <n v="4.7757459239953679"/>
    <n v="2.2446005842778227"/>
    <n v="28.756616595650822"/>
  </r>
  <r>
    <x v="6"/>
    <x v="9"/>
    <n v="19"/>
    <x v="3"/>
    <x v="11"/>
    <n v="4.7757459239953679"/>
    <n v="2.2446005842778227"/>
    <n v="28.756616595650822"/>
  </r>
  <r>
    <x v="6"/>
    <x v="1"/>
    <n v="26"/>
    <x v="9"/>
    <x v="12"/>
    <n v="10.610124252760826"/>
    <n v="4.9867583987975879"/>
    <n v="53.848955176343352"/>
  </r>
  <r>
    <x v="16"/>
    <x v="22"/>
    <n v="34"/>
    <x v="19"/>
    <x v="12"/>
    <n v="21.000379507614944"/>
    <n v="9.8701783685790225"/>
    <n v="92.084899680255816"/>
  </r>
  <r>
    <x v="1"/>
    <x v="1"/>
    <n v="24"/>
    <x v="27"/>
    <x v="12"/>
    <n v="8.6546778998739011"/>
    <n v="4.0676986129407329"/>
    <n v="45.883133404694938"/>
  </r>
  <r>
    <x v="1"/>
    <x v="1"/>
    <n v="9"/>
    <x v="46"/>
    <x v="12"/>
    <n v="0.71311650094821233"/>
    <n v="0.33516475544565977"/>
    <n v="6.4523156350352249"/>
  </r>
  <r>
    <x v="1"/>
    <x v="1"/>
    <n v="23"/>
    <x v="13"/>
    <x v="12"/>
    <n v="7.7662370408352812"/>
    <n v="3.6501314091925821"/>
    <n v="42.139197172020175"/>
  </r>
  <r>
    <x v="9"/>
    <x v="12"/>
    <n v="15"/>
    <x v="5"/>
    <x v="12"/>
    <n v="2.6167700084154584"/>
    <n v="1.2298819039552653"/>
    <n v="17.923098986208956"/>
  </r>
  <r>
    <x v="16"/>
    <x v="22"/>
    <n v="51"/>
    <x v="74"/>
    <x v="12"/>
    <n v="58.935829092099965"/>
    <n v="27.699839673286981"/>
    <n v="207.19102428057556"/>
  </r>
  <r>
    <x v="0"/>
    <x v="30"/>
    <n v="11"/>
    <x v="2"/>
    <x v="12"/>
    <n v="1.1883864272051015"/>
    <n v="0.55854162078639769"/>
    <n v="9.6386443436945939"/>
  </r>
  <r>
    <x v="1"/>
    <x v="1"/>
    <n v="13"/>
    <x v="4"/>
    <x v="12"/>
    <n v="1.8180219855478328"/>
    <n v="0.85447033320748134"/>
    <n v="13.462238794085838"/>
  </r>
  <r>
    <x v="8"/>
    <x v="11"/>
    <n v="15"/>
    <x v="5"/>
    <x v="12"/>
    <n v="2.6167700084154584"/>
    <n v="1.2298819039552653"/>
    <n v="17.923098986208956"/>
  </r>
  <r>
    <x v="16"/>
    <x v="22"/>
    <n v="47"/>
    <x v="50"/>
    <x v="12"/>
    <n v="47.874290165245462"/>
    <n v="22.500916377665366"/>
    <n v="175.96500293571373"/>
  </r>
  <r>
    <x v="1"/>
    <x v="1"/>
    <n v="19"/>
    <x v="3"/>
    <x v="12"/>
    <n v="4.7757459239953679"/>
    <n v="2.2446005842778227"/>
    <n v="28.756616595650822"/>
  </r>
  <r>
    <x v="16"/>
    <x v="22"/>
    <n v="20"/>
    <x v="33"/>
    <x v="12"/>
    <n v="5.4417005351814183"/>
    <n v="2.5575992515352666"/>
    <n v="31.863287086593701"/>
  </r>
  <r>
    <x v="1"/>
    <x v="1"/>
    <n v="10.5"/>
    <x v="76"/>
    <x v="12"/>
    <n v="1.0556988911679681"/>
    <n v="0.496178478848945"/>
    <n v="8.7823185032423901"/>
  </r>
  <r>
    <x v="0"/>
    <x v="30"/>
    <n v="25"/>
    <x v="0"/>
    <x v="12"/>
    <n v="9.6021972115884662"/>
    <n v="4.5130326894465789"/>
    <n v="49.786386072802657"/>
  </r>
  <r>
    <x v="16"/>
    <x v="22"/>
    <n v="28"/>
    <x v="24"/>
    <x v="12"/>
    <n v="12.812400007802271"/>
    <n v="6.0218280036670668"/>
    <n v="62.452042689723655"/>
  </r>
  <r>
    <x v="7"/>
    <x v="10"/>
    <n v="26"/>
    <x v="9"/>
    <x v="12"/>
    <n v="10.610124252760826"/>
    <n v="4.9867583987975879"/>
    <n v="53.848955176343352"/>
  </r>
  <r>
    <x v="1"/>
    <x v="1"/>
    <n v="26"/>
    <x v="9"/>
    <x v="12"/>
    <n v="10.610124252760826"/>
    <n v="4.9867583987975879"/>
    <n v="53.848955176343352"/>
  </r>
  <r>
    <x v="16"/>
    <x v="22"/>
    <n v="36"/>
    <x v="26"/>
    <x v="12"/>
    <n v="24.288638087192005"/>
    <n v="11.415659900980241"/>
    <n v="103.2370501605636"/>
  </r>
  <r>
    <x v="7"/>
    <x v="10"/>
    <n v="21"/>
    <x v="16"/>
    <x v="12"/>
    <n v="6.1611446384234441"/>
    <n v="2.8957379800590184"/>
    <n v="35.12927401296956"/>
  </r>
  <r>
    <x v="1"/>
    <x v="1"/>
    <n v="15"/>
    <x v="5"/>
    <x v="12"/>
    <n v="2.6167700084154584"/>
    <n v="1.2298819039552653"/>
    <n v="17.923098986208956"/>
  </r>
  <r>
    <x v="16"/>
    <x v="22"/>
    <n v="10"/>
    <x v="29"/>
    <x v="12"/>
    <n v="0.93242369043444173"/>
    <n v="0.43823913450418761"/>
    <n v="7.9658217716484252"/>
  </r>
  <r>
    <x v="2"/>
    <x v="4"/>
    <n v="27"/>
    <x v="12"/>
    <x v="13"/>
    <n v="11.679764309136601"/>
    <n v="5.4894892252942027"/>
    <n v="58.070840715317019"/>
  </r>
  <r>
    <x v="7"/>
    <x v="10"/>
    <n v="34.5"/>
    <x v="77"/>
    <x v="13"/>
    <n v="21.795302259248917"/>
    <n v="10.243792061846991"/>
    <n v="94.813193637045387"/>
  </r>
  <r>
    <x v="0"/>
    <x v="42"/>
    <n v="29"/>
    <x v="20"/>
    <x v="13"/>
    <n v="14.009292529252955"/>
    <n v="6.5843674887488879"/>
    <n v="66.992561099563275"/>
  </r>
  <r>
    <x v="0"/>
    <x v="43"/>
    <n v="51"/>
    <x v="74"/>
    <x v="13"/>
    <n v="58.935829092099965"/>
    <n v="27.699839673286981"/>
    <n v="207.19102428057556"/>
  </r>
  <r>
    <x v="17"/>
    <x v="24"/>
    <n v="20"/>
    <x v="33"/>
    <x v="13"/>
    <n v="5.4417005351814183"/>
    <n v="2.5575992515352666"/>
    <n v="31.863287086593701"/>
  </r>
  <r>
    <x v="0"/>
    <x v="0"/>
    <n v="80"/>
    <x v="61"/>
    <x v="13"/>
    <n v="185.34348132760283"/>
    <n v="87.111436223973328"/>
    <n v="509.81259338549921"/>
  </r>
  <r>
    <x v="15"/>
    <x v="21"/>
    <n v="10"/>
    <x v="29"/>
    <x v="13"/>
    <n v="0.93242369043444173"/>
    <n v="0.43823913450418761"/>
    <n v="7.9658217716484252"/>
  </r>
  <r>
    <x v="0"/>
    <x v="0"/>
    <n v="79"/>
    <x v="57"/>
    <x v="13"/>
    <n v="179.50404791485619"/>
    <n v="84.366902519982403"/>
    <n v="497.14693676857826"/>
  </r>
  <r>
    <x v="0"/>
    <x v="0"/>
    <n v="50"/>
    <x v="39"/>
    <x v="13"/>
    <n v="56.039204324455426"/>
    <n v="26.338426032494048"/>
    <n v="199.14554429121063"/>
  </r>
  <r>
    <x v="17"/>
    <x v="24"/>
    <n v="85"/>
    <x v="78"/>
    <x v="13"/>
    <n v="216.26411643012386"/>
    <n v="101.64413472215821"/>
    <n v="575.53062300159877"/>
  </r>
  <r>
    <x v="0"/>
    <x v="0"/>
    <n v="79"/>
    <x v="57"/>
    <x v="13"/>
    <n v="179.50404791485619"/>
    <n v="84.366902519982403"/>
    <n v="497.14693676857826"/>
  </r>
  <r>
    <x v="0"/>
    <x v="36"/>
    <n v="10"/>
    <x v="29"/>
    <x v="13"/>
    <n v="0.93242369043444173"/>
    <n v="0.43823913450418761"/>
    <n v="7.9658217716484252"/>
  </r>
  <r>
    <x v="6"/>
    <x v="38"/>
    <n v="17"/>
    <x v="10"/>
    <x v="13"/>
    <n v="3.5983698908858401"/>
    <n v="1.6912338487163447"/>
    <n v="23.021224920063954"/>
  </r>
  <r>
    <x v="6"/>
    <x v="38"/>
    <n v="25"/>
    <x v="0"/>
    <x v="13"/>
    <n v="9.6021972115884662"/>
    <n v="4.5130326894465789"/>
    <n v="49.786386072802657"/>
  </r>
  <r>
    <x v="6"/>
    <x v="38"/>
    <n v="29"/>
    <x v="20"/>
    <x v="13"/>
    <n v="14.009292529252955"/>
    <n v="6.5843674887488879"/>
    <n v="66.992561099563275"/>
  </r>
  <r>
    <x v="6"/>
    <x v="38"/>
    <n v="14"/>
    <x v="6"/>
    <x v="13"/>
    <n v="2.1953772026521454"/>
    <n v="1.0318272852465082"/>
    <n v="15.613010672430914"/>
  </r>
  <r>
    <x v="31"/>
    <x v="38"/>
    <n v="17"/>
    <x v="10"/>
    <x v="13"/>
    <n v="3.5983698908858401"/>
    <n v="1.6912338487163447"/>
    <n v="23.021224920063954"/>
  </r>
  <r>
    <x v="0"/>
    <x v="13"/>
    <n v="24"/>
    <x v="27"/>
    <x v="13"/>
    <n v="8.6546778998739011"/>
    <n v="4.0676986129407329"/>
    <n v="45.883133404694938"/>
  </r>
  <r>
    <x v="32"/>
    <x v="44"/>
    <n v="14"/>
    <x v="6"/>
    <x v="13"/>
    <n v="2.1953772026521454"/>
    <n v="1.0318272852465082"/>
    <n v="15.613010672430914"/>
  </r>
  <r>
    <x v="33"/>
    <x v="45"/>
    <n v="12.5"/>
    <x v="54"/>
    <x v="13"/>
    <n v="1.6453158534586896"/>
    <n v="0.77329845112558404"/>
    <n v="12.446596518200664"/>
  </r>
  <r>
    <x v="0"/>
    <x v="43"/>
    <n v="67"/>
    <x v="79"/>
    <x v="13"/>
    <n v="118.02490842689835"/>
    <n v="55.471706960642223"/>
    <n v="357.58573932929778"/>
  </r>
  <r>
    <x v="0"/>
    <x v="43"/>
    <n v="71"/>
    <x v="80"/>
    <x v="13"/>
    <n v="136.79360558186349"/>
    <n v="64.292994623475835"/>
    <n v="401.5570755087972"/>
  </r>
  <r>
    <x v="0"/>
    <x v="46"/>
    <n v="11"/>
    <x v="2"/>
    <x v="13"/>
    <n v="1.1883864272051015"/>
    <n v="0.55854162078639769"/>
    <n v="9.6386443436945939"/>
  </r>
  <r>
    <x v="15"/>
    <x v="21"/>
    <n v="21"/>
    <x v="16"/>
    <x v="13"/>
    <n v="6.1611446384234441"/>
    <n v="2.8957379800590184"/>
    <n v="35.12927401296956"/>
  </r>
  <r>
    <x v="0"/>
    <x v="43"/>
    <n v="44"/>
    <x v="75"/>
    <x v="13"/>
    <n v="40.476258507180518"/>
    <n v="19.023841498374843"/>
    <n v="154.2183094991135"/>
  </r>
  <r>
    <x v="0"/>
    <x v="43"/>
    <n v="76"/>
    <x v="81"/>
    <x v="13"/>
    <n v="162.66116993516289"/>
    <n v="76.450749869526547"/>
    <n v="460.10586553041315"/>
  </r>
  <r>
    <x v="0"/>
    <x v="43"/>
    <n v="37"/>
    <x v="36"/>
    <x v="13"/>
    <n v="26.042740712103306"/>
    <n v="12.240088134688554"/>
    <n v="109.05210005386697"/>
  </r>
  <r>
    <x v="0"/>
    <x v="43"/>
    <n v="99"/>
    <x v="82"/>
    <x v="13"/>
    <n v="318.79013197916419"/>
    <n v="149.83136203020715"/>
    <n v="780.73019183926226"/>
  </r>
  <r>
    <x v="31"/>
    <x v="46"/>
    <n v="9"/>
    <x v="46"/>
    <x v="13"/>
    <n v="0.71311650094821233"/>
    <n v="0.33516475544565977"/>
    <n v="6.452315635035224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1C33E99-A30B-4057-B956-EF811C661745}" name="Draaitabel2" cacheId="0" applyNumberFormats="0" applyBorderFormats="0" applyFontFormats="0" applyPatternFormats="0" applyAlignmentFormats="0" applyWidthHeightFormats="1" dataCaption="Waarden" updatedVersion="8" minRefreshableVersion="3" useAutoFormatting="1" itemPrintTitles="1" createdVersion="8" indent="0" outline="1" outlineData="1" multipleFieldFilters="0">
  <location ref="A3:B38" firstHeaderRow="1" firstDataRow="1" firstDataCol="1"/>
  <pivotFields count="8">
    <pivotField axis="axisRow" showAll="0">
      <items count="35">
        <item x="7"/>
        <item x="5"/>
        <item x="23"/>
        <item x="17"/>
        <item x="15"/>
        <item x="32"/>
        <item x="14"/>
        <item x="2"/>
        <item x="1"/>
        <item x="30"/>
        <item x="8"/>
        <item x="26"/>
        <item x="13"/>
        <item x="29"/>
        <item x="28"/>
        <item x="6"/>
        <item x="12"/>
        <item x="21"/>
        <item x="3"/>
        <item x="33"/>
        <item x="19"/>
        <item x="10"/>
        <item x="24"/>
        <item x="27"/>
        <item x="9"/>
        <item x="4"/>
        <item x="18"/>
        <item x="20"/>
        <item x="11"/>
        <item x="16"/>
        <item x="25"/>
        <item x="31"/>
        <item x="22"/>
        <item x="0"/>
        <item t="default"/>
      </items>
    </pivotField>
    <pivotField showAll="0">
      <items count="48">
        <item x="40"/>
        <item x="41"/>
        <item x="29"/>
        <item x="12"/>
        <item x="37"/>
        <item x="44"/>
        <item x="10"/>
        <item x="22"/>
        <item x="23"/>
        <item x="19"/>
        <item x="1"/>
        <item x="38"/>
        <item x="30"/>
        <item x="21"/>
        <item x="7"/>
        <item x="33"/>
        <item x="8"/>
        <item x="31"/>
        <item x="43"/>
        <item x="25"/>
        <item x="35"/>
        <item x="45"/>
        <item x="15"/>
        <item x="13"/>
        <item x="11"/>
        <item x="20"/>
        <item x="4"/>
        <item x="5"/>
        <item x="16"/>
        <item x="18"/>
        <item x="2"/>
        <item x="42"/>
        <item x="34"/>
        <item x="27"/>
        <item x="14"/>
        <item x="24"/>
        <item x="3"/>
        <item x="32"/>
        <item x="28"/>
        <item x="46"/>
        <item x="26"/>
        <item x="36"/>
        <item x="17"/>
        <item x="6"/>
        <item x="0"/>
        <item x="9"/>
        <item x="39"/>
        <item t="default"/>
      </items>
    </pivotField>
    <pivotField showAll="0"/>
    <pivotField numFmtId="2" showAll="0">
      <items count="84">
        <item x="48"/>
        <item x="49"/>
        <item x="46"/>
        <item x="29"/>
        <item x="76"/>
        <item x="2"/>
        <item x="52"/>
        <item x="7"/>
        <item x="54"/>
        <item x="4"/>
        <item x="55"/>
        <item x="6"/>
        <item x="5"/>
        <item x="8"/>
        <item x="23"/>
        <item x="10"/>
        <item x="72"/>
        <item x="1"/>
        <item x="3"/>
        <item x="33"/>
        <item x="43"/>
        <item x="16"/>
        <item x="30"/>
        <item x="15"/>
        <item x="13"/>
        <item x="27"/>
        <item x="0"/>
        <item x="9"/>
        <item x="62"/>
        <item x="12"/>
        <item x="24"/>
        <item x="20"/>
        <item x="40"/>
        <item x="35"/>
        <item x="53"/>
        <item x="56"/>
        <item x="19"/>
        <item x="77"/>
        <item x="34"/>
        <item x="26"/>
        <item x="36"/>
        <item x="73"/>
        <item x="60"/>
        <item x="37"/>
        <item x="14"/>
        <item x="28"/>
        <item x="11"/>
        <item x="75"/>
        <item x="22"/>
        <item x="70"/>
        <item x="50"/>
        <item x="18"/>
        <item x="31"/>
        <item x="39"/>
        <item x="74"/>
        <item x="65"/>
        <item x="45"/>
        <item x="25"/>
        <item x="32"/>
        <item x="71"/>
        <item x="41"/>
        <item x="58"/>
        <item x="64"/>
        <item x="44"/>
        <item x="79"/>
        <item x="80"/>
        <item x="68"/>
        <item x="42"/>
        <item x="81"/>
        <item x="57"/>
        <item x="61"/>
        <item x="51"/>
        <item x="47"/>
        <item x="78"/>
        <item x="69"/>
        <item x="38"/>
        <item x="67"/>
        <item x="21"/>
        <item x="82"/>
        <item x="59"/>
        <item x="63"/>
        <item x="66"/>
        <item x="17"/>
        <item t="default"/>
      </items>
    </pivotField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  <pivotField showAll="0"/>
    <pivotField showAll="0"/>
  </pivotFields>
  <rowFields count="1">
    <field x="0"/>
  </rowFields>
  <rowItems count="3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 t="grand">
      <x/>
    </i>
  </rowItems>
  <colItems count="1">
    <i/>
  </colItems>
  <dataFields count="1">
    <dataField name="Aantal van Total Woody Biomass (kg), including roots*" fld="5" subtotal="count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02603-4B7D-4818-9A15-1D587463426A}">
  <dimension ref="A3:T47"/>
  <sheetViews>
    <sheetView topLeftCell="G1" workbookViewId="0">
      <selection activeCell="G5" sqref="G5"/>
    </sheetView>
  </sheetViews>
  <sheetFormatPr defaultRowHeight="15" x14ac:dyDescent="0.25"/>
  <cols>
    <col min="1" max="1" width="27.7109375" bestFit="1" customWidth="1"/>
    <col min="2" max="2" width="50" bestFit="1" customWidth="1"/>
    <col min="3" max="4" width="18" bestFit="1" customWidth="1"/>
    <col min="5" max="5" width="21.5703125" bestFit="1" customWidth="1"/>
    <col min="6" max="6" width="21.5703125" customWidth="1"/>
    <col min="7" max="7" width="29.140625" bestFit="1" customWidth="1"/>
    <col min="8" max="8" width="3.85546875" customWidth="1"/>
    <col min="14" max="14" width="17.85546875" customWidth="1"/>
    <col min="16" max="16" width="11.140625" customWidth="1"/>
  </cols>
  <sheetData>
    <row r="3" spans="1:18" ht="28.5" customHeight="1" x14ac:dyDescent="0.25">
      <c r="A3" s="16" t="s">
        <v>99</v>
      </c>
      <c r="B3" t="s">
        <v>101</v>
      </c>
      <c r="G3" s="14" t="s">
        <v>106</v>
      </c>
      <c r="H3" s="14"/>
      <c r="I3" s="14" t="s">
        <v>103</v>
      </c>
      <c r="N3" s="17" t="s">
        <v>58</v>
      </c>
      <c r="O3">
        <v>22</v>
      </c>
      <c r="P3" s="18">
        <f>O3/$O$44</f>
        <v>4.0590405904059039E-2</v>
      </c>
      <c r="Q3">
        <f>LN(P3)</f>
        <v>-3.2042235480813304</v>
      </c>
      <c r="R3">
        <f>P3*Q3</f>
        <v>-0.13006073442396543</v>
      </c>
    </row>
    <row r="4" spans="1:18" x14ac:dyDescent="0.25">
      <c r="A4" s="17" t="s">
        <v>1</v>
      </c>
      <c r="B4">
        <v>33</v>
      </c>
      <c r="G4">
        <v>43839.839999999997</v>
      </c>
      <c r="H4" s="14"/>
      <c r="I4" s="14" t="s">
        <v>104</v>
      </c>
      <c r="N4" s="17" t="s">
        <v>61</v>
      </c>
      <c r="O4">
        <v>1</v>
      </c>
      <c r="P4" s="18">
        <f t="shared" ref="P4:P44" si="0">O4/$O$44</f>
        <v>1.8450184501845018E-3</v>
      </c>
      <c r="Q4">
        <f t="shared" ref="Q4:Q15" si="1">LN(P4)</f>
        <v>-6.2952660014396464</v>
      </c>
      <c r="R4">
        <f t="shared" ref="R4:R15" si="2">P4*Q4</f>
        <v>-1.1614881921475362E-2</v>
      </c>
    </row>
    <row r="5" spans="1:18" x14ac:dyDescent="0.25">
      <c r="A5" s="17" t="s">
        <v>85</v>
      </c>
      <c r="B5">
        <v>2</v>
      </c>
      <c r="G5">
        <f>G4/(20*20*14)*10000/10000</f>
        <v>7.8285428571428568</v>
      </c>
      <c r="H5" s="14"/>
      <c r="I5" s="14" t="s">
        <v>105</v>
      </c>
      <c r="N5" s="17" t="s">
        <v>73</v>
      </c>
      <c r="O5">
        <v>1</v>
      </c>
      <c r="P5" s="18">
        <f t="shared" si="0"/>
        <v>1.8450184501845018E-3</v>
      </c>
      <c r="Q5">
        <f t="shared" si="1"/>
        <v>-6.2952660014396464</v>
      </c>
      <c r="R5">
        <f t="shared" si="2"/>
        <v>-1.1614881921475362E-2</v>
      </c>
    </row>
    <row r="6" spans="1:18" x14ac:dyDescent="0.25">
      <c r="A6" s="17" t="s">
        <v>84</v>
      </c>
      <c r="B6">
        <v>1</v>
      </c>
      <c r="H6" s="14"/>
      <c r="I6" s="19"/>
      <c r="N6" s="17" t="s">
        <v>57</v>
      </c>
      <c r="O6">
        <v>33</v>
      </c>
      <c r="P6" s="18">
        <f t="shared" si="0"/>
        <v>6.0885608856088562E-2</v>
      </c>
      <c r="Q6">
        <f t="shared" si="1"/>
        <v>-2.7987584399731658</v>
      </c>
      <c r="R6">
        <f t="shared" si="2"/>
        <v>-0.17040411165888278</v>
      </c>
    </row>
    <row r="7" spans="1:18" x14ac:dyDescent="0.25">
      <c r="A7" s="17" t="s">
        <v>75</v>
      </c>
      <c r="B7">
        <v>3</v>
      </c>
      <c r="G7" s="14" t="s">
        <v>107</v>
      </c>
      <c r="I7" s="14" t="s">
        <v>109</v>
      </c>
      <c r="N7" s="17" t="s">
        <v>31</v>
      </c>
      <c r="O7">
        <v>10</v>
      </c>
      <c r="P7" s="18">
        <f t="shared" si="0"/>
        <v>1.8450184501845018E-2</v>
      </c>
      <c r="Q7">
        <f t="shared" si="1"/>
        <v>-3.9926809084456005</v>
      </c>
      <c r="R7">
        <f t="shared" si="2"/>
        <v>-7.3665699417815506E-2</v>
      </c>
    </row>
    <row r="8" spans="1:18" x14ac:dyDescent="0.25">
      <c r="A8" s="17" t="s">
        <v>2</v>
      </c>
      <c r="B8">
        <v>10</v>
      </c>
      <c r="G8">
        <v>353</v>
      </c>
      <c r="H8" s="14"/>
      <c r="I8">
        <v>549</v>
      </c>
      <c r="N8" s="17" t="s">
        <v>68</v>
      </c>
      <c r="O8">
        <v>1</v>
      </c>
      <c r="P8" s="18">
        <f t="shared" si="0"/>
        <v>1.8450184501845018E-3</v>
      </c>
      <c r="Q8">
        <f t="shared" si="1"/>
        <v>-6.2952660014396464</v>
      </c>
      <c r="R8">
        <f t="shared" si="2"/>
        <v>-1.1614881921475362E-2</v>
      </c>
    </row>
    <row r="9" spans="1:18" x14ac:dyDescent="0.25">
      <c r="A9" s="17" t="s">
        <v>76</v>
      </c>
      <c r="B9">
        <v>1</v>
      </c>
      <c r="G9" s="20">
        <f>G8/(20*20*14)*10000</f>
        <v>630.35714285714289</v>
      </c>
      <c r="I9" s="20">
        <f>I8/(20*20*14)*10000</f>
        <v>980.35714285714278</v>
      </c>
      <c r="K9" s="14"/>
      <c r="N9" s="17" t="s">
        <v>25</v>
      </c>
      <c r="O9">
        <v>2</v>
      </c>
      <c r="P9" s="18">
        <f t="shared" si="0"/>
        <v>3.6900369003690036E-3</v>
      </c>
      <c r="Q9">
        <f t="shared" si="1"/>
        <v>-5.602118820879701</v>
      </c>
      <c r="R9">
        <f t="shared" si="2"/>
        <v>-2.0672025169297788E-2</v>
      </c>
    </row>
    <row r="10" spans="1:18" x14ac:dyDescent="0.25">
      <c r="A10" s="17" t="s">
        <v>78</v>
      </c>
      <c r="B10">
        <v>1</v>
      </c>
      <c r="N10" s="17" t="s">
        <v>22</v>
      </c>
      <c r="O10">
        <v>103</v>
      </c>
      <c r="P10" s="18">
        <f t="shared" si="0"/>
        <v>0.1900369003690037</v>
      </c>
      <c r="Q10">
        <f t="shared" si="1"/>
        <v>-1.6605370132100103</v>
      </c>
      <c r="R10">
        <f t="shared" si="2"/>
        <v>-0.31556330693843371</v>
      </c>
    </row>
    <row r="11" spans="1:18" x14ac:dyDescent="0.25">
      <c r="A11" s="17" t="s">
        <v>3</v>
      </c>
      <c r="B11">
        <v>14</v>
      </c>
      <c r="G11" s="14" t="s">
        <v>108</v>
      </c>
      <c r="I11" s="22"/>
      <c r="J11" s="21"/>
      <c r="N11" s="17" t="s">
        <v>24</v>
      </c>
      <c r="O11">
        <v>9</v>
      </c>
      <c r="P11" s="18">
        <f t="shared" si="0"/>
        <v>1.6605166051660517E-2</v>
      </c>
      <c r="Q11">
        <f t="shared" si="1"/>
        <v>-4.0980414241034264</v>
      </c>
      <c r="R11">
        <f t="shared" si="2"/>
        <v>-6.8048658333820733E-2</v>
      </c>
    </row>
    <row r="12" spans="1:18" x14ac:dyDescent="0.25">
      <c r="A12" s="17" t="s">
        <v>4</v>
      </c>
      <c r="B12">
        <v>101</v>
      </c>
      <c r="G12">
        <v>257</v>
      </c>
      <c r="N12" s="17" t="s">
        <v>45</v>
      </c>
      <c r="O12">
        <v>9</v>
      </c>
      <c r="P12" s="18">
        <f t="shared" si="0"/>
        <v>1.6605166051660517E-2</v>
      </c>
      <c r="Q12">
        <f t="shared" si="1"/>
        <v>-4.0980414241034264</v>
      </c>
      <c r="R12">
        <f t="shared" si="2"/>
        <v>-6.8048658333820733E-2</v>
      </c>
    </row>
    <row r="13" spans="1:18" x14ac:dyDescent="0.25">
      <c r="A13" s="17" t="s">
        <v>87</v>
      </c>
      <c r="B13">
        <v>17</v>
      </c>
      <c r="G13" s="20">
        <f>G12/(20*20*14)*10000</f>
        <v>458.92857142857144</v>
      </c>
      <c r="N13" s="17" t="s">
        <v>20</v>
      </c>
      <c r="O13">
        <v>10</v>
      </c>
      <c r="P13" s="18">
        <f t="shared" si="0"/>
        <v>1.8450184501845018E-2</v>
      </c>
      <c r="Q13">
        <f t="shared" si="1"/>
        <v>-3.9926809084456005</v>
      </c>
      <c r="R13">
        <f t="shared" si="2"/>
        <v>-7.3665699417815506E-2</v>
      </c>
    </row>
    <row r="14" spans="1:18" x14ac:dyDescent="0.25">
      <c r="A14" s="17" t="s">
        <v>5</v>
      </c>
      <c r="B14">
        <v>39</v>
      </c>
      <c r="G14" s="14" t="s">
        <v>110</v>
      </c>
      <c r="N14" s="17" t="s">
        <v>38</v>
      </c>
      <c r="O14">
        <v>11</v>
      </c>
      <c r="P14" s="18">
        <f t="shared" si="0"/>
        <v>2.0295202952029519E-2</v>
      </c>
      <c r="Q14">
        <f t="shared" si="1"/>
        <v>-3.8973707286412758</v>
      </c>
      <c r="R14">
        <f t="shared" si="2"/>
        <v>-7.9097929917073859E-2</v>
      </c>
    </row>
    <row r="15" spans="1:18" x14ac:dyDescent="0.25">
      <c r="A15" s="17" t="s">
        <v>6</v>
      </c>
      <c r="B15">
        <v>4</v>
      </c>
      <c r="G15" s="23">
        <f>G13/I9</f>
        <v>0.46812386156648456</v>
      </c>
      <c r="N15" s="17" t="s">
        <v>44</v>
      </c>
      <c r="O15">
        <v>3</v>
      </c>
      <c r="P15" s="18">
        <f t="shared" si="0"/>
        <v>5.5350553505535052E-3</v>
      </c>
      <c r="Q15">
        <f t="shared" si="1"/>
        <v>-5.1966537127715364</v>
      </c>
      <c r="R15">
        <f t="shared" si="2"/>
        <v>-2.8763765937849829E-2</v>
      </c>
    </row>
    <row r="16" spans="1:18" x14ac:dyDescent="0.25">
      <c r="A16" s="17" t="s">
        <v>7</v>
      </c>
      <c r="B16">
        <v>1</v>
      </c>
      <c r="N16" s="17" t="s">
        <v>33</v>
      </c>
      <c r="O16">
        <v>4</v>
      </c>
      <c r="P16" s="18">
        <f t="shared" si="0"/>
        <v>7.3800738007380072E-3</v>
      </c>
      <c r="Q16">
        <f t="shared" ref="Q16:Q43" si="3">LN(P16)</f>
        <v>-4.9089716403197556</v>
      </c>
      <c r="R16">
        <f t="shared" ref="R16:R43" si="4">P16*Q16</f>
        <v>-3.6228572991289711E-2</v>
      </c>
    </row>
    <row r="17" spans="1:18" x14ac:dyDescent="0.25">
      <c r="A17" s="17" t="s">
        <v>8</v>
      </c>
      <c r="B17">
        <v>1</v>
      </c>
      <c r="G17" s="14" t="s">
        <v>111</v>
      </c>
      <c r="I17" s="20"/>
      <c r="J17" s="21"/>
      <c r="N17" s="17" t="s">
        <v>46</v>
      </c>
      <c r="O17">
        <v>7</v>
      </c>
      <c r="P17" s="18">
        <f t="shared" si="0"/>
        <v>1.2915129151291513E-2</v>
      </c>
      <c r="Q17">
        <f t="shared" si="3"/>
        <v>-4.349355852384333</v>
      </c>
      <c r="R17">
        <f t="shared" si="4"/>
        <v>-5.6172492558469247E-2</v>
      </c>
    </row>
    <row r="18" spans="1:18" x14ac:dyDescent="0.25">
      <c r="A18" s="17" t="s">
        <v>34</v>
      </c>
      <c r="B18">
        <v>1</v>
      </c>
      <c r="G18">
        <v>89</v>
      </c>
      <c r="N18" s="17" t="s">
        <v>48</v>
      </c>
      <c r="O18">
        <v>2</v>
      </c>
      <c r="P18" s="18">
        <f t="shared" si="0"/>
        <v>3.6900369003690036E-3</v>
      </c>
      <c r="Q18">
        <f t="shared" si="3"/>
        <v>-5.602118820879701</v>
      </c>
      <c r="R18">
        <f t="shared" si="4"/>
        <v>-2.0672025169297788E-2</v>
      </c>
    </row>
    <row r="19" spans="1:18" x14ac:dyDescent="0.25">
      <c r="A19" s="17" t="s">
        <v>40</v>
      </c>
      <c r="B19">
        <v>107</v>
      </c>
      <c r="G19" s="20">
        <f>G18/(20*20*14)*10000</f>
        <v>158.92857142857142</v>
      </c>
      <c r="N19" s="17" t="s">
        <v>47</v>
      </c>
      <c r="O19">
        <v>1</v>
      </c>
      <c r="P19" s="18">
        <f t="shared" si="0"/>
        <v>1.8450184501845018E-3</v>
      </c>
      <c r="Q19">
        <f t="shared" si="3"/>
        <v>-6.2952660014396464</v>
      </c>
      <c r="R19">
        <f t="shared" si="4"/>
        <v>-1.1614881921475362E-2</v>
      </c>
    </row>
    <row r="20" spans="1:18" x14ac:dyDescent="0.25">
      <c r="A20" s="17" t="s">
        <v>9</v>
      </c>
      <c r="B20">
        <v>1</v>
      </c>
      <c r="G20" s="23">
        <f>G19/I9</f>
        <v>0.16211293260473589</v>
      </c>
      <c r="N20" s="17" t="s">
        <v>37</v>
      </c>
      <c r="O20">
        <v>1</v>
      </c>
      <c r="P20" s="18">
        <f t="shared" si="0"/>
        <v>1.8450184501845018E-3</v>
      </c>
      <c r="Q20">
        <f t="shared" si="3"/>
        <v>-6.2952660014396464</v>
      </c>
      <c r="R20">
        <f t="shared" si="4"/>
        <v>-1.1614881921475362E-2</v>
      </c>
    </row>
    <row r="21" spans="1:18" x14ac:dyDescent="0.25">
      <c r="A21" s="17" t="s">
        <v>10</v>
      </c>
      <c r="B21">
        <v>54</v>
      </c>
      <c r="N21" s="17" t="s">
        <v>32</v>
      </c>
      <c r="O21">
        <v>16</v>
      </c>
      <c r="P21" s="18">
        <f t="shared" si="0"/>
        <v>2.9520295202952029E-2</v>
      </c>
      <c r="Q21">
        <f t="shared" si="3"/>
        <v>-3.5226772791998648</v>
      </c>
      <c r="R21">
        <f t="shared" si="4"/>
        <v>-0.10399047318671187</v>
      </c>
    </row>
    <row r="22" spans="1:18" x14ac:dyDescent="0.25">
      <c r="A22" s="17" t="s">
        <v>82</v>
      </c>
      <c r="B22">
        <v>14</v>
      </c>
      <c r="G22" s="14" t="s">
        <v>113</v>
      </c>
      <c r="N22" s="17" t="s">
        <v>65</v>
      </c>
      <c r="O22">
        <v>2</v>
      </c>
      <c r="P22" s="18">
        <f t="shared" si="0"/>
        <v>3.6900369003690036E-3</v>
      </c>
      <c r="Q22">
        <f t="shared" si="3"/>
        <v>-5.602118820879701</v>
      </c>
      <c r="R22">
        <f t="shared" si="4"/>
        <v>-2.0672025169297788E-2</v>
      </c>
    </row>
    <row r="23" spans="1:18" x14ac:dyDescent="0.25">
      <c r="A23" s="17" t="s">
        <v>35</v>
      </c>
      <c r="B23">
        <v>1</v>
      </c>
      <c r="G23">
        <v>4</v>
      </c>
      <c r="N23" s="17" t="s">
        <v>23</v>
      </c>
      <c r="O23">
        <v>56</v>
      </c>
      <c r="P23" s="18">
        <f t="shared" si="0"/>
        <v>0.10332103321033211</v>
      </c>
      <c r="Q23">
        <f t="shared" si="3"/>
        <v>-2.2699143107044968</v>
      </c>
      <c r="R23">
        <f t="shared" si="4"/>
        <v>-0.23452989188090742</v>
      </c>
    </row>
    <row r="24" spans="1:18" x14ac:dyDescent="0.25">
      <c r="A24" s="17" t="s">
        <v>11</v>
      </c>
      <c r="B24">
        <v>6</v>
      </c>
      <c r="G24" s="20">
        <f>G23/(20*20*14)*10000</f>
        <v>7.1428571428571432</v>
      </c>
      <c r="N24" s="17" t="s">
        <v>67</v>
      </c>
      <c r="O24">
        <v>1</v>
      </c>
      <c r="P24" s="18">
        <f t="shared" si="0"/>
        <v>1.8450184501845018E-3</v>
      </c>
      <c r="Q24">
        <f t="shared" si="3"/>
        <v>-6.2952660014396464</v>
      </c>
      <c r="R24">
        <f t="shared" si="4"/>
        <v>-1.1614881921475362E-2</v>
      </c>
    </row>
    <row r="25" spans="1:18" x14ac:dyDescent="0.25">
      <c r="A25" s="17" t="s">
        <v>12</v>
      </c>
      <c r="B25">
        <v>16</v>
      </c>
      <c r="G25" s="26">
        <f>G24/I9</f>
        <v>7.285974499089254E-3</v>
      </c>
      <c r="N25" s="17" t="s">
        <v>21</v>
      </c>
      <c r="O25">
        <v>14</v>
      </c>
      <c r="P25" s="18">
        <f t="shared" si="0"/>
        <v>2.5830258302583026E-2</v>
      </c>
      <c r="Q25">
        <f t="shared" si="3"/>
        <v>-3.6562086718243876</v>
      </c>
      <c r="R25">
        <f t="shared" si="4"/>
        <v>-9.4440814401367951E-2</v>
      </c>
    </row>
    <row r="26" spans="1:18" x14ac:dyDescent="0.25">
      <c r="A26" s="17" t="s">
        <v>64</v>
      </c>
      <c r="B26">
        <v>1</v>
      </c>
      <c r="N26" s="17" t="s">
        <v>41</v>
      </c>
      <c r="O26">
        <v>2</v>
      </c>
      <c r="P26" s="18">
        <f t="shared" si="0"/>
        <v>3.6900369003690036E-3</v>
      </c>
      <c r="Q26">
        <f t="shared" si="3"/>
        <v>-5.602118820879701</v>
      </c>
      <c r="R26">
        <f t="shared" si="4"/>
        <v>-2.0672025169297788E-2</v>
      </c>
    </row>
    <row r="27" spans="1:18" x14ac:dyDescent="0.25">
      <c r="A27" s="17" t="s">
        <v>79</v>
      </c>
      <c r="B27">
        <v>2</v>
      </c>
      <c r="G27" s="14" t="s">
        <v>114</v>
      </c>
      <c r="N27" s="17" t="s">
        <v>83</v>
      </c>
      <c r="O27">
        <v>6</v>
      </c>
      <c r="P27" s="18">
        <f t="shared" si="0"/>
        <v>1.107011070110701E-2</v>
      </c>
      <c r="Q27">
        <f t="shared" si="3"/>
        <v>-4.503506532211591</v>
      </c>
      <c r="R27">
        <f t="shared" si="4"/>
        <v>-4.9854315854740858E-2</v>
      </c>
    </row>
    <row r="28" spans="1:18" x14ac:dyDescent="0.25">
      <c r="A28" s="17" t="s">
        <v>13</v>
      </c>
      <c r="B28">
        <v>22</v>
      </c>
      <c r="G28">
        <v>3</v>
      </c>
      <c r="N28" s="17" t="s">
        <v>53</v>
      </c>
      <c r="O28">
        <v>1</v>
      </c>
      <c r="P28" s="18">
        <f t="shared" si="0"/>
        <v>1.8450184501845018E-3</v>
      </c>
      <c r="Q28">
        <f t="shared" si="3"/>
        <v>-6.2952660014396464</v>
      </c>
      <c r="R28">
        <f t="shared" si="4"/>
        <v>-1.1614881921475362E-2</v>
      </c>
    </row>
    <row r="29" spans="1:18" x14ac:dyDescent="0.25">
      <c r="A29" s="17" t="s">
        <v>14</v>
      </c>
      <c r="B29">
        <v>11</v>
      </c>
      <c r="G29" s="20">
        <f>G28/(20*20*14)*10000</f>
        <v>5.3571428571428577</v>
      </c>
      <c r="N29" s="17" t="s">
        <v>72</v>
      </c>
      <c r="O29">
        <v>1</v>
      </c>
      <c r="P29" s="18">
        <f t="shared" si="0"/>
        <v>1.8450184501845018E-3</v>
      </c>
      <c r="Q29">
        <f t="shared" si="3"/>
        <v>-6.2952660014396464</v>
      </c>
      <c r="R29">
        <f t="shared" si="4"/>
        <v>-1.1614881921475362E-2</v>
      </c>
    </row>
    <row r="30" spans="1:18" x14ac:dyDescent="0.25">
      <c r="A30" s="17" t="s">
        <v>43</v>
      </c>
      <c r="B30">
        <v>2</v>
      </c>
      <c r="G30" s="26">
        <f>G29/I9</f>
        <v>5.4644808743169408E-3</v>
      </c>
      <c r="N30" s="17" t="s">
        <v>29</v>
      </c>
      <c r="O30">
        <v>1</v>
      </c>
      <c r="P30" s="18">
        <f t="shared" si="0"/>
        <v>1.8450184501845018E-3</v>
      </c>
      <c r="Q30">
        <f t="shared" si="3"/>
        <v>-6.2952660014396464</v>
      </c>
      <c r="R30">
        <f t="shared" si="4"/>
        <v>-1.1614881921475362E-2</v>
      </c>
    </row>
    <row r="31" spans="1:18" x14ac:dyDescent="0.25">
      <c r="A31" s="17" t="s">
        <v>80</v>
      </c>
      <c r="B31">
        <v>1</v>
      </c>
      <c r="N31" s="17" t="s">
        <v>70</v>
      </c>
      <c r="O31">
        <v>1</v>
      </c>
      <c r="P31" s="18">
        <f t="shared" si="0"/>
        <v>1.8450184501845018E-3</v>
      </c>
      <c r="Q31">
        <f t="shared" si="3"/>
        <v>-6.2952660014396464</v>
      </c>
      <c r="R31">
        <f t="shared" si="4"/>
        <v>-1.1614881921475362E-2</v>
      </c>
    </row>
    <row r="32" spans="1:18" x14ac:dyDescent="0.25">
      <c r="A32" s="17" t="s">
        <v>15</v>
      </c>
      <c r="B32">
        <v>16</v>
      </c>
      <c r="N32" s="17" t="s">
        <v>30</v>
      </c>
      <c r="O32">
        <v>16</v>
      </c>
      <c r="P32" s="18">
        <f t="shared" si="0"/>
        <v>2.9520295202952029E-2</v>
      </c>
      <c r="Q32">
        <f t="shared" si="3"/>
        <v>-3.5226772791998648</v>
      </c>
      <c r="R32">
        <f t="shared" si="4"/>
        <v>-0.10399047318671187</v>
      </c>
    </row>
    <row r="33" spans="1:20" x14ac:dyDescent="0.25">
      <c r="A33" s="17" t="s">
        <v>39</v>
      </c>
      <c r="B33">
        <v>10</v>
      </c>
      <c r="N33" s="17" t="s">
        <v>69</v>
      </c>
      <c r="O33">
        <v>3</v>
      </c>
      <c r="P33" s="18">
        <f t="shared" si="0"/>
        <v>5.5350553505535052E-3</v>
      </c>
      <c r="Q33">
        <f t="shared" si="3"/>
        <v>-5.1966537127715364</v>
      </c>
      <c r="R33">
        <f t="shared" si="4"/>
        <v>-2.8763765937849829E-2</v>
      </c>
    </row>
    <row r="34" spans="1:20" x14ac:dyDescent="0.25">
      <c r="A34" s="17" t="s">
        <v>16</v>
      </c>
      <c r="B34">
        <v>1</v>
      </c>
      <c r="N34" s="17" t="s">
        <v>54</v>
      </c>
      <c r="O34">
        <v>1</v>
      </c>
      <c r="P34" s="18">
        <f t="shared" si="0"/>
        <v>1.8450184501845018E-3</v>
      </c>
      <c r="Q34">
        <f t="shared" si="3"/>
        <v>-6.2952660014396464</v>
      </c>
      <c r="R34">
        <f t="shared" si="4"/>
        <v>-1.1614881921475362E-2</v>
      </c>
    </row>
    <row r="35" spans="1:20" x14ac:dyDescent="0.25">
      <c r="A35" s="17" t="s">
        <v>17</v>
      </c>
      <c r="B35">
        <v>2</v>
      </c>
      <c r="N35" s="17" t="s">
        <v>60</v>
      </c>
      <c r="O35">
        <v>1</v>
      </c>
      <c r="P35" s="18">
        <f t="shared" si="0"/>
        <v>1.8450184501845018E-3</v>
      </c>
      <c r="Q35">
        <f t="shared" si="3"/>
        <v>-6.2952660014396464</v>
      </c>
      <c r="R35">
        <f t="shared" si="4"/>
        <v>-1.1614881921475362E-2</v>
      </c>
    </row>
    <row r="36" spans="1:20" x14ac:dyDescent="0.25">
      <c r="A36" s="17" t="s">
        <v>18</v>
      </c>
      <c r="B36">
        <v>4</v>
      </c>
      <c r="N36" s="17" t="s">
        <v>27</v>
      </c>
      <c r="O36">
        <v>54</v>
      </c>
      <c r="P36" s="18">
        <f t="shared" si="0"/>
        <v>9.9630996309963096E-2</v>
      </c>
      <c r="Q36">
        <f t="shared" si="3"/>
        <v>-2.3062819548753719</v>
      </c>
      <c r="R36">
        <f t="shared" si="4"/>
        <v>-0.22977716893592265</v>
      </c>
    </row>
    <row r="37" spans="1:20" x14ac:dyDescent="0.25">
      <c r="A37" s="17" t="s">
        <v>115</v>
      </c>
      <c r="B37">
        <v>49</v>
      </c>
      <c r="N37" s="17" t="s">
        <v>74</v>
      </c>
      <c r="O37">
        <v>2</v>
      </c>
      <c r="P37" s="18">
        <f t="shared" si="0"/>
        <v>3.6900369003690036E-3</v>
      </c>
      <c r="Q37">
        <f t="shared" si="3"/>
        <v>-5.602118820879701</v>
      </c>
      <c r="R37">
        <f t="shared" si="4"/>
        <v>-2.0672025169297788E-2</v>
      </c>
    </row>
    <row r="38" spans="1:20" x14ac:dyDescent="0.25">
      <c r="A38" s="17" t="s">
        <v>100</v>
      </c>
      <c r="B38">
        <v>549</v>
      </c>
      <c r="N38" s="17" t="s">
        <v>28</v>
      </c>
      <c r="O38">
        <v>8</v>
      </c>
      <c r="P38" s="18">
        <f t="shared" si="0"/>
        <v>1.4760147601476014E-2</v>
      </c>
      <c r="Q38">
        <f t="shared" si="3"/>
        <v>-4.2158244597598102</v>
      </c>
      <c r="R38">
        <f t="shared" si="4"/>
        <v>-6.2226191287967678E-2</v>
      </c>
    </row>
    <row r="39" spans="1:20" x14ac:dyDescent="0.25">
      <c r="N39" s="17" t="s">
        <v>36</v>
      </c>
      <c r="O39">
        <v>2</v>
      </c>
      <c r="P39" s="18">
        <f t="shared" si="0"/>
        <v>3.6900369003690036E-3</v>
      </c>
      <c r="Q39">
        <f t="shared" si="3"/>
        <v>-5.602118820879701</v>
      </c>
      <c r="R39">
        <f t="shared" si="4"/>
        <v>-2.0672025169297788E-2</v>
      </c>
    </row>
    <row r="40" spans="1:20" x14ac:dyDescent="0.25">
      <c r="N40" s="17" t="s">
        <v>55</v>
      </c>
      <c r="O40">
        <v>13</v>
      </c>
      <c r="P40" s="18">
        <f t="shared" si="0"/>
        <v>2.3985239852398525E-2</v>
      </c>
      <c r="Q40">
        <f t="shared" si="3"/>
        <v>-3.7303166439781092</v>
      </c>
      <c r="R40">
        <f t="shared" si="4"/>
        <v>-8.9472539431209266E-2</v>
      </c>
    </row>
    <row r="41" spans="1:20" x14ac:dyDescent="0.25">
      <c r="N41" s="17" t="s">
        <v>52</v>
      </c>
      <c r="O41">
        <v>7</v>
      </c>
      <c r="P41" s="18">
        <f t="shared" si="0"/>
        <v>1.2915129151291513E-2</v>
      </c>
      <c r="Q41">
        <f t="shared" si="3"/>
        <v>-4.349355852384333</v>
      </c>
      <c r="R41">
        <f t="shared" si="4"/>
        <v>-5.6172492558469247E-2</v>
      </c>
    </row>
    <row r="42" spans="1:20" x14ac:dyDescent="0.25">
      <c r="N42" s="17" t="s">
        <v>26</v>
      </c>
      <c r="O42">
        <v>102</v>
      </c>
      <c r="P42" s="18">
        <f t="shared" si="0"/>
        <v>0.18819188191881919</v>
      </c>
      <c r="Q42">
        <f t="shared" si="3"/>
        <v>-1.6702931881553751</v>
      </c>
      <c r="R42">
        <f t="shared" si="4"/>
        <v>-0.3143356184351444</v>
      </c>
    </row>
    <row r="43" spans="1:20" x14ac:dyDescent="0.25">
      <c r="N43" s="17" t="s">
        <v>77</v>
      </c>
      <c r="O43">
        <v>2</v>
      </c>
      <c r="P43" s="18">
        <f t="shared" si="0"/>
        <v>3.6900369003690036E-3</v>
      </c>
      <c r="Q43">
        <f t="shared" si="3"/>
        <v>-5.602118820879701</v>
      </c>
      <c r="R43">
        <f t="shared" si="4"/>
        <v>-2.0672025169297788E-2</v>
      </c>
      <c r="S43" s="14" t="s">
        <v>112</v>
      </c>
    </row>
    <row r="44" spans="1:20" x14ac:dyDescent="0.25">
      <c r="O44">
        <f>SUM(O3:O43)</f>
        <v>542</v>
      </c>
      <c r="P44" s="18">
        <f t="shared" si="0"/>
        <v>1</v>
      </c>
      <c r="R44">
        <f>SUM(R3:R43)</f>
        <v>-2.7513561342690296</v>
      </c>
      <c r="S44">
        <v>2.75</v>
      </c>
      <c r="T44">
        <f>S44/LN(41)</f>
        <v>0.74052689717707532</v>
      </c>
    </row>
    <row r="47" spans="1:20" x14ac:dyDescent="0.25">
      <c r="N47" s="24"/>
      <c r="O47" s="2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550"/>
  <sheetViews>
    <sheetView tabSelected="1" topLeftCell="D1" zoomScale="104" workbookViewId="0">
      <selection activeCell="I1" sqref="I1:K2"/>
    </sheetView>
  </sheetViews>
  <sheetFormatPr defaultColWidth="10" defaultRowHeight="15" x14ac:dyDescent="0.25"/>
  <cols>
    <col min="1" max="1" width="29" style="3" customWidth="1"/>
    <col min="2" max="2" width="21.5703125" customWidth="1"/>
    <col min="4" max="4" width="12.5703125" style="1" bestFit="1" customWidth="1"/>
    <col min="6" max="6" width="17.7109375" customWidth="1"/>
    <col min="9" max="9" width="29" customWidth="1"/>
    <col min="10" max="12" width="13" customWidth="1"/>
  </cols>
  <sheetData>
    <row r="1" spans="1:12" s="1" customFormat="1" ht="15.75" x14ac:dyDescent="0.25">
      <c r="A1" s="5" t="s">
        <v>51</v>
      </c>
      <c r="B1" s="4" t="s">
        <v>0</v>
      </c>
      <c r="C1" s="4" t="s">
        <v>81</v>
      </c>
      <c r="D1" s="4" t="s">
        <v>92</v>
      </c>
      <c r="E1" s="4" t="s">
        <v>50</v>
      </c>
      <c r="F1" s="12" t="s">
        <v>90</v>
      </c>
      <c r="G1" s="13" t="s">
        <v>91</v>
      </c>
      <c r="H1" s="13" t="s">
        <v>102</v>
      </c>
      <c r="I1" s="34" t="s">
        <v>116</v>
      </c>
      <c r="J1" s="35"/>
      <c r="K1" s="36"/>
      <c r="L1" s="15" t="s">
        <v>94</v>
      </c>
    </row>
    <row r="2" spans="1:12" ht="16.5" thickBot="1" x14ac:dyDescent="0.3">
      <c r="A2" s="7"/>
      <c r="B2" s="6" t="s">
        <v>52</v>
      </c>
      <c r="C2" s="6">
        <v>25</v>
      </c>
      <c r="D2" s="8">
        <f>C2/3.14</f>
        <v>7.9617834394904454</v>
      </c>
      <c r="E2" s="6">
        <v>1</v>
      </c>
      <c r="F2">
        <f t="shared" ref="F2:F65" si="0">EXP(2.545*LN(D2)-3.018)</f>
        <v>9.6021972115884662</v>
      </c>
      <c r="G2">
        <f>F2*0.47</f>
        <v>4.5130326894465789</v>
      </c>
      <c r="H2">
        <f>PI()*((D2/2)^2)</f>
        <v>49.786386072802657</v>
      </c>
      <c r="I2" s="37" t="s">
        <v>119</v>
      </c>
      <c r="J2" s="40" t="s">
        <v>117</v>
      </c>
      <c r="K2" s="41" t="s">
        <v>118</v>
      </c>
      <c r="L2" s="14" t="s">
        <v>88</v>
      </c>
    </row>
    <row r="3" spans="1:12" ht="15.75" x14ac:dyDescent="0.25">
      <c r="A3" s="7"/>
      <c r="B3" s="6" t="s">
        <v>52</v>
      </c>
      <c r="C3" s="6">
        <v>18</v>
      </c>
      <c r="D3" s="8">
        <f t="shared" ref="D3:D66" si="1">C3/3.14</f>
        <v>5.7324840764331206</v>
      </c>
      <c r="E3" s="6">
        <v>1</v>
      </c>
      <c r="F3">
        <f t="shared" si="0"/>
        <v>4.1618059307872386</v>
      </c>
      <c r="G3">
        <f t="shared" ref="G3:G66" si="2">F3*0.47</f>
        <v>1.9560487874700021</v>
      </c>
      <c r="H3">
        <f t="shared" ref="H3:H66" si="3">PI()*((D3/2)^2)</f>
        <v>25.809262540140899</v>
      </c>
      <c r="I3" s="27" t="s">
        <v>95</v>
      </c>
      <c r="J3" s="38">
        <f>SUM(F2:F550)/14</f>
        <v>1018.3547303961659</v>
      </c>
      <c r="K3" s="28">
        <f>_xlfn.STDEV.P(F2:F550)</f>
        <v>112.88306041208762</v>
      </c>
    </row>
    <row r="4" spans="1:12" ht="15.75" x14ac:dyDescent="0.25">
      <c r="A4" s="7" t="s">
        <v>4</v>
      </c>
      <c r="B4" s="6" t="s">
        <v>22</v>
      </c>
      <c r="C4" s="6">
        <v>11</v>
      </c>
      <c r="D4" s="8">
        <f t="shared" si="1"/>
        <v>3.5031847133757958</v>
      </c>
      <c r="E4" s="6">
        <v>1</v>
      </c>
      <c r="F4">
        <f t="shared" si="0"/>
        <v>1.1883864272051015</v>
      </c>
      <c r="G4">
        <f t="shared" si="2"/>
        <v>0.55854162078639769</v>
      </c>
      <c r="H4">
        <f t="shared" si="3"/>
        <v>9.6386443436945939</v>
      </c>
      <c r="I4" s="27" t="s">
        <v>96</v>
      </c>
      <c r="J4" s="38">
        <f>(10000/400)*J3/1000</f>
        <v>25.45886825990415</v>
      </c>
      <c r="K4" s="28">
        <f>(10000/400)*K3/1000</f>
        <v>2.8220765103021903</v>
      </c>
    </row>
    <row r="5" spans="1:12" ht="15.75" x14ac:dyDescent="0.25">
      <c r="A5" s="7" t="s">
        <v>4</v>
      </c>
      <c r="B5" s="6" t="s">
        <v>22</v>
      </c>
      <c r="C5" s="6">
        <v>19</v>
      </c>
      <c r="D5" s="8">
        <f t="shared" si="1"/>
        <v>6.0509554140127388</v>
      </c>
      <c r="E5" s="6">
        <v>1</v>
      </c>
      <c r="F5">
        <f t="shared" si="0"/>
        <v>4.7757459239953679</v>
      </c>
      <c r="G5">
        <f t="shared" si="2"/>
        <v>2.2446005842778227</v>
      </c>
      <c r="H5">
        <f t="shared" si="3"/>
        <v>28.756616595650822</v>
      </c>
      <c r="I5" s="27" t="s">
        <v>93</v>
      </c>
      <c r="J5" s="38">
        <f>SUM(G2:G550)/14</f>
        <v>478.62672328619749</v>
      </c>
      <c r="K5" s="28">
        <f>_xlfn.STDEV.P(G2:G550)</f>
        <v>53.055038393681215</v>
      </c>
    </row>
    <row r="6" spans="1:12" ht="15.75" x14ac:dyDescent="0.25">
      <c r="A6" s="7"/>
      <c r="B6" s="6" t="s">
        <v>53</v>
      </c>
      <c r="C6" s="6">
        <v>18</v>
      </c>
      <c r="D6" s="8">
        <f t="shared" si="1"/>
        <v>5.7324840764331206</v>
      </c>
      <c r="E6" s="6">
        <v>1</v>
      </c>
      <c r="F6">
        <f t="shared" si="0"/>
        <v>4.1618059307872386</v>
      </c>
      <c r="G6">
        <f t="shared" si="2"/>
        <v>1.9560487874700021</v>
      </c>
      <c r="H6">
        <f t="shared" si="3"/>
        <v>25.809262540140899</v>
      </c>
      <c r="I6" s="27" t="s">
        <v>89</v>
      </c>
      <c r="J6" s="38">
        <f>(10000/400)*J5/1000</f>
        <v>11.965668082154938</v>
      </c>
      <c r="K6" s="28">
        <f>(10000/400)*K5/1000</f>
        <v>1.3263759598420304</v>
      </c>
    </row>
    <row r="7" spans="1:12" ht="15.75" x14ac:dyDescent="0.25">
      <c r="A7" s="7" t="s">
        <v>4</v>
      </c>
      <c r="B7" s="6" t="s">
        <v>22</v>
      </c>
      <c r="C7" s="6">
        <v>13</v>
      </c>
      <c r="D7" s="8">
        <f t="shared" si="1"/>
        <v>4.1401273885350314</v>
      </c>
      <c r="E7" s="6">
        <v>1</v>
      </c>
      <c r="F7">
        <f t="shared" si="0"/>
        <v>1.8180219855478328</v>
      </c>
      <c r="G7">
        <f t="shared" si="2"/>
        <v>0.85447033320748134</v>
      </c>
      <c r="H7">
        <f t="shared" si="3"/>
        <v>13.462238794085838</v>
      </c>
      <c r="I7" s="29" t="s">
        <v>97</v>
      </c>
      <c r="J7" s="39">
        <f>(COUNT(F2:F550)/14)*(10000/400)</f>
        <v>980.35714285714289</v>
      </c>
      <c r="K7" s="30"/>
    </row>
    <row r="8" spans="1:12" ht="16.5" thickBot="1" x14ac:dyDescent="0.3">
      <c r="A8" s="7" t="s">
        <v>4</v>
      </c>
      <c r="B8" s="6" t="s">
        <v>22</v>
      </c>
      <c r="C8" s="6">
        <v>19</v>
      </c>
      <c r="D8" s="8">
        <f t="shared" si="1"/>
        <v>6.0509554140127388</v>
      </c>
      <c r="E8" s="6">
        <v>1</v>
      </c>
      <c r="F8">
        <f t="shared" si="0"/>
        <v>4.7757459239953679</v>
      </c>
      <c r="G8">
        <f t="shared" si="2"/>
        <v>2.2446005842778227</v>
      </c>
      <c r="H8">
        <f t="shared" si="3"/>
        <v>28.756616595650822</v>
      </c>
      <c r="I8" s="31" t="s">
        <v>98</v>
      </c>
      <c r="J8" s="32">
        <f>AVERAGE(D2:D550)</f>
        <v>7.7619412249254678</v>
      </c>
      <c r="K8" s="33">
        <f>_xlfn.STDEV.P(D2:D550)</f>
        <v>6.4362664631225996</v>
      </c>
    </row>
    <row r="9" spans="1:12" ht="15.75" x14ac:dyDescent="0.25">
      <c r="A9" s="7" t="s">
        <v>4</v>
      </c>
      <c r="B9" s="6" t="s">
        <v>22</v>
      </c>
      <c r="C9" s="6">
        <v>25</v>
      </c>
      <c r="D9" s="8">
        <f t="shared" si="1"/>
        <v>7.9617834394904454</v>
      </c>
      <c r="E9" s="6">
        <v>1</v>
      </c>
      <c r="F9">
        <f t="shared" si="0"/>
        <v>9.6021972115884662</v>
      </c>
      <c r="G9">
        <f t="shared" si="2"/>
        <v>4.5130326894465789</v>
      </c>
      <c r="H9">
        <f t="shared" si="3"/>
        <v>49.786386072802657</v>
      </c>
    </row>
    <row r="10" spans="1:12" ht="15.75" x14ac:dyDescent="0.25">
      <c r="A10" s="7" t="s">
        <v>4</v>
      </c>
      <c r="B10" s="6" t="s">
        <v>22</v>
      </c>
      <c r="C10" s="6">
        <v>15</v>
      </c>
      <c r="D10" s="8">
        <f t="shared" si="1"/>
        <v>4.7770700636942669</v>
      </c>
      <c r="E10" s="6">
        <v>1</v>
      </c>
      <c r="F10">
        <f t="shared" si="0"/>
        <v>2.6167700084154584</v>
      </c>
      <c r="G10">
        <f t="shared" si="2"/>
        <v>1.2298819039552653</v>
      </c>
      <c r="H10">
        <f t="shared" si="3"/>
        <v>17.923098986208956</v>
      </c>
    </row>
    <row r="11" spans="1:12" ht="15.75" x14ac:dyDescent="0.25">
      <c r="A11" s="7" t="s">
        <v>4</v>
      </c>
      <c r="B11" s="6" t="s">
        <v>22</v>
      </c>
      <c r="C11" s="6">
        <v>15</v>
      </c>
      <c r="D11" s="8">
        <f t="shared" si="1"/>
        <v>4.7770700636942669</v>
      </c>
      <c r="E11" s="6">
        <v>1</v>
      </c>
      <c r="F11">
        <f t="shared" si="0"/>
        <v>2.6167700084154584</v>
      </c>
      <c r="G11">
        <f t="shared" si="2"/>
        <v>1.2298819039552653</v>
      </c>
      <c r="H11">
        <f t="shared" si="3"/>
        <v>17.923098986208956</v>
      </c>
    </row>
    <row r="12" spans="1:12" ht="15.75" x14ac:dyDescent="0.25">
      <c r="A12" s="7" t="s">
        <v>4</v>
      </c>
      <c r="B12" s="6" t="s">
        <v>22</v>
      </c>
      <c r="C12" s="6">
        <v>14</v>
      </c>
      <c r="D12" s="8">
        <f t="shared" si="1"/>
        <v>4.4585987261146496</v>
      </c>
      <c r="E12" s="6">
        <v>1</v>
      </c>
      <c r="F12">
        <f t="shared" si="0"/>
        <v>2.1953772026521454</v>
      </c>
      <c r="G12">
        <f t="shared" si="2"/>
        <v>1.0318272852465082</v>
      </c>
      <c r="H12">
        <f t="shared" si="3"/>
        <v>15.613010672430914</v>
      </c>
    </row>
    <row r="13" spans="1:12" ht="15.75" x14ac:dyDescent="0.25">
      <c r="A13" s="7" t="s">
        <v>4</v>
      </c>
      <c r="B13" s="6" t="s">
        <v>22</v>
      </c>
      <c r="C13" s="6">
        <v>11</v>
      </c>
      <c r="D13" s="8">
        <f t="shared" si="1"/>
        <v>3.5031847133757958</v>
      </c>
      <c r="E13" s="6">
        <v>1</v>
      </c>
      <c r="F13">
        <f t="shared" si="0"/>
        <v>1.1883864272051015</v>
      </c>
      <c r="G13">
        <f t="shared" si="2"/>
        <v>0.55854162078639769</v>
      </c>
      <c r="H13">
        <f t="shared" si="3"/>
        <v>9.6386443436945939</v>
      </c>
    </row>
    <row r="14" spans="1:12" ht="15.75" x14ac:dyDescent="0.25">
      <c r="A14" s="7"/>
      <c r="B14" s="6" t="s">
        <v>54</v>
      </c>
      <c r="C14" s="6">
        <v>14</v>
      </c>
      <c r="D14" s="8">
        <f t="shared" si="1"/>
        <v>4.4585987261146496</v>
      </c>
      <c r="E14" s="6">
        <v>1</v>
      </c>
      <c r="F14">
        <f t="shared" si="0"/>
        <v>2.1953772026521454</v>
      </c>
      <c r="G14">
        <f t="shared" si="2"/>
        <v>1.0318272852465082</v>
      </c>
      <c r="H14">
        <f t="shared" si="3"/>
        <v>15.613010672430914</v>
      </c>
    </row>
    <row r="15" spans="1:12" ht="15.75" x14ac:dyDescent="0.25">
      <c r="A15" s="9" t="s">
        <v>3</v>
      </c>
      <c r="B15" s="6" t="s">
        <v>21</v>
      </c>
      <c r="C15" s="6">
        <v>12</v>
      </c>
      <c r="D15" s="8">
        <f t="shared" si="1"/>
        <v>3.8216560509554141</v>
      </c>
      <c r="E15" s="6">
        <v>1</v>
      </c>
      <c r="F15">
        <f t="shared" si="0"/>
        <v>1.4829604559731249</v>
      </c>
      <c r="G15">
        <f t="shared" si="2"/>
        <v>0.69699141430736866</v>
      </c>
      <c r="H15">
        <f t="shared" si="3"/>
        <v>11.470783351173734</v>
      </c>
    </row>
    <row r="16" spans="1:12" ht="15.75" x14ac:dyDescent="0.25">
      <c r="A16" s="7" t="s">
        <v>4</v>
      </c>
      <c r="B16" s="6" t="s">
        <v>22</v>
      </c>
      <c r="C16" s="6">
        <v>16</v>
      </c>
      <c r="D16" s="8">
        <f t="shared" si="1"/>
        <v>5.0955414012738851</v>
      </c>
      <c r="E16" s="6">
        <v>1</v>
      </c>
      <c r="F16">
        <f t="shared" si="0"/>
        <v>3.0838884124204617</v>
      </c>
      <c r="G16">
        <f t="shared" si="2"/>
        <v>1.4494275538376169</v>
      </c>
      <c r="H16">
        <f t="shared" si="3"/>
        <v>20.392503735419968</v>
      </c>
    </row>
    <row r="17" spans="1:8" ht="15.75" x14ac:dyDescent="0.25">
      <c r="A17" s="7" t="s">
        <v>4</v>
      </c>
      <c r="B17" s="6" t="s">
        <v>22</v>
      </c>
      <c r="C17" s="6">
        <v>25</v>
      </c>
      <c r="D17" s="8">
        <f t="shared" si="1"/>
        <v>7.9617834394904454</v>
      </c>
      <c r="E17" s="6">
        <v>1</v>
      </c>
      <c r="F17">
        <f t="shared" si="0"/>
        <v>9.6021972115884662</v>
      </c>
      <c r="G17">
        <f t="shared" si="2"/>
        <v>4.5130326894465789</v>
      </c>
      <c r="H17">
        <f t="shared" si="3"/>
        <v>49.786386072802657</v>
      </c>
    </row>
    <row r="18" spans="1:8" ht="15.75" x14ac:dyDescent="0.25">
      <c r="A18" s="7" t="s">
        <v>4</v>
      </c>
      <c r="B18" s="6" t="s">
        <v>22</v>
      </c>
      <c r="C18" s="6">
        <v>26</v>
      </c>
      <c r="D18" s="8">
        <f t="shared" si="1"/>
        <v>8.2802547770700627</v>
      </c>
      <c r="E18" s="6">
        <v>1</v>
      </c>
      <c r="F18">
        <f t="shared" si="0"/>
        <v>10.610124252760826</v>
      </c>
      <c r="G18">
        <f t="shared" si="2"/>
        <v>4.9867583987975879</v>
      </c>
      <c r="H18">
        <f t="shared" si="3"/>
        <v>53.848955176343352</v>
      </c>
    </row>
    <row r="19" spans="1:8" ht="15.75" x14ac:dyDescent="0.25">
      <c r="A19" s="7"/>
      <c r="B19" s="6" t="s">
        <v>41</v>
      </c>
      <c r="C19" s="6">
        <v>14</v>
      </c>
      <c r="D19" s="8">
        <f t="shared" si="1"/>
        <v>4.4585987261146496</v>
      </c>
      <c r="E19" s="6">
        <v>1</v>
      </c>
      <c r="F19">
        <f t="shared" si="0"/>
        <v>2.1953772026521454</v>
      </c>
      <c r="G19">
        <f t="shared" si="2"/>
        <v>1.0318272852465082</v>
      </c>
      <c r="H19">
        <f t="shared" si="3"/>
        <v>15.613010672430914</v>
      </c>
    </row>
    <row r="20" spans="1:8" ht="15.75" x14ac:dyDescent="0.25">
      <c r="A20" s="7" t="s">
        <v>82</v>
      </c>
      <c r="B20" s="6" t="s">
        <v>55</v>
      </c>
      <c r="C20" s="6">
        <v>17</v>
      </c>
      <c r="D20" s="8">
        <f t="shared" si="1"/>
        <v>5.4140127388535033</v>
      </c>
      <c r="E20" s="6">
        <v>1</v>
      </c>
      <c r="F20">
        <f t="shared" si="0"/>
        <v>3.5983698908858401</v>
      </c>
      <c r="G20">
        <f t="shared" si="2"/>
        <v>1.6912338487163447</v>
      </c>
      <c r="H20">
        <f t="shared" si="3"/>
        <v>23.021224920063954</v>
      </c>
    </row>
    <row r="21" spans="1:8" ht="15.75" x14ac:dyDescent="0.25">
      <c r="A21" s="7" t="s">
        <v>82</v>
      </c>
      <c r="B21" s="6" t="s">
        <v>55</v>
      </c>
      <c r="C21" s="6">
        <v>43</v>
      </c>
      <c r="D21" s="8">
        <f t="shared" si="1"/>
        <v>13.694267515923567</v>
      </c>
      <c r="E21" s="6">
        <v>1</v>
      </c>
      <c r="F21">
        <f t="shared" si="0"/>
        <v>38.176008502857414</v>
      </c>
      <c r="G21">
        <f t="shared" si="2"/>
        <v>17.942723996342984</v>
      </c>
      <c r="H21">
        <f t="shared" si="3"/>
        <v>147.28804455777941</v>
      </c>
    </row>
    <row r="22" spans="1:8" ht="15.75" x14ac:dyDescent="0.25">
      <c r="A22" s="7" t="s">
        <v>82</v>
      </c>
      <c r="B22" s="6" t="s">
        <v>55</v>
      </c>
      <c r="C22" s="6">
        <v>14</v>
      </c>
      <c r="D22" s="8">
        <f t="shared" si="1"/>
        <v>4.4585987261146496</v>
      </c>
      <c r="E22" s="6">
        <v>1</v>
      </c>
      <c r="F22">
        <f t="shared" si="0"/>
        <v>2.1953772026521454</v>
      </c>
      <c r="G22">
        <f t="shared" si="2"/>
        <v>1.0318272852465082</v>
      </c>
      <c r="H22">
        <f t="shared" si="3"/>
        <v>15.613010672430914</v>
      </c>
    </row>
    <row r="23" spans="1:8" ht="15.75" x14ac:dyDescent="0.25">
      <c r="A23" s="7" t="s">
        <v>82</v>
      </c>
      <c r="B23" s="6" t="s">
        <v>55</v>
      </c>
      <c r="C23" s="6">
        <v>27</v>
      </c>
      <c r="D23" s="8">
        <f t="shared" si="1"/>
        <v>8.598726114649681</v>
      </c>
      <c r="E23" s="6">
        <v>1</v>
      </c>
      <c r="F23">
        <f t="shared" si="0"/>
        <v>11.679764309136601</v>
      </c>
      <c r="G23">
        <f t="shared" si="2"/>
        <v>5.4894892252942027</v>
      </c>
      <c r="H23">
        <f t="shared" si="3"/>
        <v>58.070840715317019</v>
      </c>
    </row>
    <row r="24" spans="1:8" ht="15.75" x14ac:dyDescent="0.25">
      <c r="A24" s="7" t="s">
        <v>82</v>
      </c>
      <c r="B24" s="6" t="s">
        <v>55</v>
      </c>
      <c r="C24" s="6">
        <v>23</v>
      </c>
      <c r="D24" s="8">
        <f t="shared" si="1"/>
        <v>7.3248407643312099</v>
      </c>
      <c r="E24" s="6">
        <v>1</v>
      </c>
      <c r="F24">
        <f t="shared" si="0"/>
        <v>7.7662370408352812</v>
      </c>
      <c r="G24">
        <f t="shared" si="2"/>
        <v>3.6501314091925821</v>
      </c>
      <c r="H24">
        <f t="shared" si="3"/>
        <v>42.139197172020175</v>
      </c>
    </row>
    <row r="25" spans="1:8" ht="15.75" x14ac:dyDescent="0.25">
      <c r="A25" s="7" t="s">
        <v>82</v>
      </c>
      <c r="B25" s="6" t="s">
        <v>55</v>
      </c>
      <c r="C25" s="6">
        <v>41</v>
      </c>
      <c r="D25" s="8">
        <f t="shared" si="1"/>
        <v>13.057324840764331</v>
      </c>
      <c r="E25" s="6">
        <v>1</v>
      </c>
      <c r="F25">
        <f t="shared" si="0"/>
        <v>33.818022957337249</v>
      </c>
      <c r="G25">
        <f t="shared" si="2"/>
        <v>15.894470789948507</v>
      </c>
      <c r="H25">
        <f t="shared" si="3"/>
        <v>133.90546398141004</v>
      </c>
    </row>
    <row r="26" spans="1:8" ht="15.75" x14ac:dyDescent="0.25">
      <c r="A26" s="7" t="s">
        <v>82</v>
      </c>
      <c r="B26" s="6" t="s">
        <v>55</v>
      </c>
      <c r="C26" s="6">
        <v>23</v>
      </c>
      <c r="D26" s="8">
        <f t="shared" si="1"/>
        <v>7.3248407643312099</v>
      </c>
      <c r="E26" s="6">
        <v>1</v>
      </c>
      <c r="F26">
        <f t="shared" si="0"/>
        <v>7.7662370408352812</v>
      </c>
      <c r="G26">
        <f t="shared" si="2"/>
        <v>3.6501314091925821</v>
      </c>
      <c r="H26">
        <f t="shared" si="3"/>
        <v>42.139197172020175</v>
      </c>
    </row>
    <row r="27" spans="1:8" ht="15.75" x14ac:dyDescent="0.25">
      <c r="A27" s="7" t="s">
        <v>4</v>
      </c>
      <c r="B27" s="6" t="s">
        <v>22</v>
      </c>
      <c r="C27" s="6">
        <v>12</v>
      </c>
      <c r="D27" s="8">
        <f t="shared" si="1"/>
        <v>3.8216560509554141</v>
      </c>
      <c r="E27" s="6">
        <v>1</v>
      </c>
      <c r="F27">
        <f t="shared" si="0"/>
        <v>1.4829604559731249</v>
      </c>
      <c r="G27">
        <f t="shared" si="2"/>
        <v>0.69699141430736866</v>
      </c>
      <c r="H27">
        <f t="shared" si="3"/>
        <v>11.470783351173734</v>
      </c>
    </row>
    <row r="28" spans="1:8" ht="15.75" x14ac:dyDescent="0.25">
      <c r="A28" s="7" t="s">
        <v>4</v>
      </c>
      <c r="B28" s="6" t="s">
        <v>22</v>
      </c>
      <c r="C28" s="6">
        <v>14</v>
      </c>
      <c r="D28" s="8">
        <f t="shared" si="1"/>
        <v>4.4585987261146496</v>
      </c>
      <c r="E28" s="6">
        <v>1</v>
      </c>
      <c r="F28">
        <f t="shared" si="0"/>
        <v>2.1953772026521454</v>
      </c>
      <c r="G28">
        <f t="shared" si="2"/>
        <v>1.0318272852465082</v>
      </c>
      <c r="H28">
        <f t="shared" si="3"/>
        <v>15.613010672430914</v>
      </c>
    </row>
    <row r="29" spans="1:8" ht="15.75" x14ac:dyDescent="0.25">
      <c r="A29" s="7" t="s">
        <v>4</v>
      </c>
      <c r="B29" s="6" t="s">
        <v>22</v>
      </c>
      <c r="C29" s="6">
        <v>19</v>
      </c>
      <c r="D29" s="8">
        <f t="shared" si="1"/>
        <v>6.0509554140127388</v>
      </c>
      <c r="E29" s="6">
        <v>1</v>
      </c>
      <c r="F29">
        <f t="shared" si="0"/>
        <v>4.7757459239953679</v>
      </c>
      <c r="G29">
        <f t="shared" si="2"/>
        <v>2.2446005842778227</v>
      </c>
      <c r="H29">
        <f t="shared" si="3"/>
        <v>28.756616595650822</v>
      </c>
    </row>
    <row r="30" spans="1:8" ht="15.75" x14ac:dyDescent="0.25">
      <c r="A30" s="7" t="s">
        <v>4</v>
      </c>
      <c r="B30" s="6" t="s">
        <v>22</v>
      </c>
      <c r="C30" s="6">
        <v>13</v>
      </c>
      <c r="D30" s="8">
        <f t="shared" si="1"/>
        <v>4.1401273885350314</v>
      </c>
      <c r="E30" s="6">
        <v>1</v>
      </c>
      <c r="F30">
        <f t="shared" si="0"/>
        <v>1.8180219855478328</v>
      </c>
      <c r="G30">
        <f t="shared" si="2"/>
        <v>0.85447033320748134</v>
      </c>
      <c r="H30">
        <f t="shared" si="3"/>
        <v>13.462238794085838</v>
      </c>
    </row>
    <row r="31" spans="1:8" ht="15.75" x14ac:dyDescent="0.25">
      <c r="A31" s="7" t="s">
        <v>4</v>
      </c>
      <c r="B31" s="6" t="s">
        <v>22</v>
      </c>
      <c r="C31" s="6">
        <v>16</v>
      </c>
      <c r="D31" s="8">
        <f t="shared" si="1"/>
        <v>5.0955414012738851</v>
      </c>
      <c r="E31" s="6">
        <v>1</v>
      </c>
      <c r="F31">
        <f t="shared" si="0"/>
        <v>3.0838884124204617</v>
      </c>
      <c r="G31">
        <f t="shared" si="2"/>
        <v>1.4494275538376169</v>
      </c>
      <c r="H31">
        <f t="shared" si="3"/>
        <v>20.392503735419968</v>
      </c>
    </row>
    <row r="32" spans="1:8" ht="15.75" x14ac:dyDescent="0.25">
      <c r="A32" s="7" t="s">
        <v>14</v>
      </c>
      <c r="B32" s="6" t="s">
        <v>38</v>
      </c>
      <c r="C32" s="6">
        <v>23</v>
      </c>
      <c r="D32" s="8">
        <f t="shared" si="1"/>
        <v>7.3248407643312099</v>
      </c>
      <c r="E32" s="6">
        <v>1</v>
      </c>
      <c r="F32">
        <f t="shared" si="0"/>
        <v>7.7662370408352812</v>
      </c>
      <c r="G32">
        <f t="shared" si="2"/>
        <v>3.6501314091925821</v>
      </c>
      <c r="H32">
        <f t="shared" si="3"/>
        <v>42.139197172020175</v>
      </c>
    </row>
    <row r="33" spans="1:8" ht="15.75" x14ac:dyDescent="0.25">
      <c r="A33" s="7" t="s">
        <v>14</v>
      </c>
      <c r="B33" s="6" t="s">
        <v>38</v>
      </c>
      <c r="C33" s="6">
        <v>16</v>
      </c>
      <c r="D33" s="8">
        <f t="shared" si="1"/>
        <v>5.0955414012738851</v>
      </c>
      <c r="E33" s="6">
        <v>1</v>
      </c>
      <c r="F33">
        <f t="shared" si="0"/>
        <v>3.0838884124204617</v>
      </c>
      <c r="G33">
        <f t="shared" si="2"/>
        <v>1.4494275538376169</v>
      </c>
      <c r="H33">
        <f t="shared" si="3"/>
        <v>20.392503735419968</v>
      </c>
    </row>
    <row r="34" spans="1:8" ht="15.75" x14ac:dyDescent="0.25">
      <c r="A34" s="7" t="s">
        <v>14</v>
      </c>
      <c r="B34" s="6" t="s">
        <v>38</v>
      </c>
      <c r="C34" s="6">
        <v>17</v>
      </c>
      <c r="D34" s="8">
        <f t="shared" si="1"/>
        <v>5.4140127388535033</v>
      </c>
      <c r="E34" s="6">
        <v>1</v>
      </c>
      <c r="F34">
        <f t="shared" si="0"/>
        <v>3.5983698908858401</v>
      </c>
      <c r="G34">
        <f t="shared" si="2"/>
        <v>1.6912338487163447</v>
      </c>
      <c r="H34">
        <f t="shared" si="3"/>
        <v>23.021224920063954</v>
      </c>
    </row>
    <row r="35" spans="1:8" ht="15.75" x14ac:dyDescent="0.25">
      <c r="A35" s="7" t="s">
        <v>14</v>
      </c>
      <c r="B35" s="6" t="s">
        <v>38</v>
      </c>
      <c r="C35" s="6">
        <v>22</v>
      </c>
      <c r="D35" s="8">
        <f t="shared" si="1"/>
        <v>7.0063694267515917</v>
      </c>
      <c r="E35" s="6">
        <v>1</v>
      </c>
      <c r="F35">
        <f t="shared" si="0"/>
        <v>6.9355198964445544</v>
      </c>
      <c r="G35">
        <f t="shared" si="2"/>
        <v>3.2596943513289403</v>
      </c>
      <c r="H35">
        <f t="shared" si="3"/>
        <v>38.554577374778376</v>
      </c>
    </row>
    <row r="36" spans="1:8" ht="15.75" x14ac:dyDescent="0.25">
      <c r="A36" s="7" t="s">
        <v>14</v>
      </c>
      <c r="B36" s="6" t="s">
        <v>38</v>
      </c>
      <c r="C36" s="6">
        <v>21</v>
      </c>
      <c r="D36" s="8">
        <f t="shared" si="1"/>
        <v>6.6878980891719744</v>
      </c>
      <c r="E36" s="6">
        <v>1</v>
      </c>
      <c r="F36">
        <f t="shared" si="0"/>
        <v>6.1611446384234441</v>
      </c>
      <c r="G36">
        <f t="shared" si="2"/>
        <v>2.8957379800590184</v>
      </c>
      <c r="H36">
        <f t="shared" si="3"/>
        <v>35.12927401296956</v>
      </c>
    </row>
    <row r="37" spans="1:8" ht="15.75" x14ac:dyDescent="0.25">
      <c r="A37" s="7" t="s">
        <v>4</v>
      </c>
      <c r="B37" s="6" t="s">
        <v>22</v>
      </c>
      <c r="C37" s="6">
        <v>14</v>
      </c>
      <c r="D37" s="8">
        <f t="shared" si="1"/>
        <v>4.4585987261146496</v>
      </c>
      <c r="E37" s="6">
        <v>1</v>
      </c>
      <c r="F37">
        <f t="shared" si="0"/>
        <v>2.1953772026521454</v>
      </c>
      <c r="G37">
        <f t="shared" si="2"/>
        <v>1.0318272852465082</v>
      </c>
      <c r="H37">
        <f t="shared" si="3"/>
        <v>15.613010672430914</v>
      </c>
    </row>
    <row r="38" spans="1:8" ht="15.75" x14ac:dyDescent="0.25">
      <c r="A38" s="7" t="s">
        <v>4</v>
      </c>
      <c r="B38" s="6" t="s">
        <v>22</v>
      </c>
      <c r="C38" s="6">
        <v>13</v>
      </c>
      <c r="D38" s="8">
        <f t="shared" si="1"/>
        <v>4.1401273885350314</v>
      </c>
      <c r="E38" s="6">
        <v>1</v>
      </c>
      <c r="F38">
        <f t="shared" si="0"/>
        <v>1.8180219855478328</v>
      </c>
      <c r="G38">
        <f t="shared" si="2"/>
        <v>0.85447033320748134</v>
      </c>
      <c r="H38">
        <f t="shared" si="3"/>
        <v>13.462238794085838</v>
      </c>
    </row>
    <row r="39" spans="1:8" ht="15.75" x14ac:dyDescent="0.25">
      <c r="A39" s="7" t="s">
        <v>85</v>
      </c>
      <c r="B39" s="6" t="s">
        <v>56</v>
      </c>
      <c r="C39" s="6">
        <v>195</v>
      </c>
      <c r="D39" s="8">
        <f t="shared" si="1"/>
        <v>62.101910828025474</v>
      </c>
      <c r="E39" s="6">
        <v>2</v>
      </c>
      <c r="F39">
        <f t="shared" si="0"/>
        <v>1789.5811029474287</v>
      </c>
      <c r="G39">
        <f t="shared" si="2"/>
        <v>841.1031183852914</v>
      </c>
      <c r="H39">
        <f t="shared" si="3"/>
        <v>3029.0037286693137</v>
      </c>
    </row>
    <row r="40" spans="1:8" ht="15.75" x14ac:dyDescent="0.25">
      <c r="A40" s="7" t="s">
        <v>40</v>
      </c>
      <c r="B40" s="6" t="s">
        <v>26</v>
      </c>
      <c r="C40" s="6">
        <v>48</v>
      </c>
      <c r="D40" s="8">
        <f t="shared" si="1"/>
        <v>15.286624203821656</v>
      </c>
      <c r="E40" s="6">
        <v>2</v>
      </c>
      <c r="F40">
        <f t="shared" si="0"/>
        <v>50.509404515047429</v>
      </c>
      <c r="G40">
        <f t="shared" si="2"/>
        <v>23.739420122072289</v>
      </c>
      <c r="H40">
        <f t="shared" si="3"/>
        <v>183.53253361877975</v>
      </c>
    </row>
    <row r="41" spans="1:8" ht="15.75" x14ac:dyDescent="0.25">
      <c r="A41" s="7" t="s">
        <v>40</v>
      </c>
      <c r="B41" s="6" t="s">
        <v>26</v>
      </c>
      <c r="C41" s="6">
        <v>34</v>
      </c>
      <c r="D41" s="8">
        <f t="shared" si="1"/>
        <v>10.828025477707007</v>
      </c>
      <c r="E41" s="6">
        <v>2</v>
      </c>
      <c r="F41">
        <f t="shared" si="0"/>
        <v>21.000379507614944</v>
      </c>
      <c r="G41">
        <f t="shared" si="2"/>
        <v>9.8701783685790225</v>
      </c>
      <c r="H41">
        <f t="shared" si="3"/>
        <v>92.084899680255816</v>
      </c>
    </row>
    <row r="42" spans="1:8" ht="15.75" x14ac:dyDescent="0.25">
      <c r="A42" s="7" t="s">
        <v>40</v>
      </c>
      <c r="B42" s="6" t="s">
        <v>26</v>
      </c>
      <c r="C42" s="6">
        <v>19</v>
      </c>
      <c r="D42" s="8">
        <f t="shared" si="1"/>
        <v>6.0509554140127388</v>
      </c>
      <c r="E42" s="6">
        <v>2</v>
      </c>
      <c r="F42">
        <f t="shared" si="0"/>
        <v>4.7757459239953679</v>
      </c>
      <c r="G42">
        <f t="shared" si="2"/>
        <v>2.2446005842778227</v>
      </c>
      <c r="H42">
        <f t="shared" si="3"/>
        <v>28.756616595650822</v>
      </c>
    </row>
    <row r="43" spans="1:8" ht="15.75" x14ac:dyDescent="0.25">
      <c r="A43" s="7" t="s">
        <v>40</v>
      </c>
      <c r="B43" s="6" t="s">
        <v>26</v>
      </c>
      <c r="C43" s="6">
        <v>17</v>
      </c>
      <c r="D43" s="8">
        <f t="shared" si="1"/>
        <v>5.4140127388535033</v>
      </c>
      <c r="E43" s="6">
        <v>2</v>
      </c>
      <c r="F43">
        <f t="shared" si="0"/>
        <v>3.5983698908858401</v>
      </c>
      <c r="G43">
        <f t="shared" si="2"/>
        <v>1.6912338487163447</v>
      </c>
      <c r="H43">
        <f t="shared" si="3"/>
        <v>23.021224920063954</v>
      </c>
    </row>
    <row r="44" spans="1:8" ht="15.75" x14ac:dyDescent="0.25">
      <c r="A44" s="7" t="s">
        <v>40</v>
      </c>
      <c r="B44" s="6" t="s">
        <v>26</v>
      </c>
      <c r="C44" s="6">
        <v>29</v>
      </c>
      <c r="D44" s="8">
        <f t="shared" si="1"/>
        <v>9.2356687898089174</v>
      </c>
      <c r="E44" s="6">
        <v>2</v>
      </c>
      <c r="F44">
        <f t="shared" si="0"/>
        <v>14.009292529252955</v>
      </c>
      <c r="G44">
        <f t="shared" si="2"/>
        <v>6.5843674887488879</v>
      </c>
      <c r="H44">
        <f t="shared" si="3"/>
        <v>66.992561099563275</v>
      </c>
    </row>
    <row r="45" spans="1:8" ht="15.75" x14ac:dyDescent="0.25">
      <c r="A45" s="7" t="s">
        <v>40</v>
      </c>
      <c r="B45" s="6" t="s">
        <v>26</v>
      </c>
      <c r="C45" s="6">
        <v>19</v>
      </c>
      <c r="D45" s="8">
        <f t="shared" si="1"/>
        <v>6.0509554140127388</v>
      </c>
      <c r="E45" s="6">
        <v>2</v>
      </c>
      <c r="F45">
        <f t="shared" si="0"/>
        <v>4.7757459239953679</v>
      </c>
      <c r="G45">
        <f t="shared" si="2"/>
        <v>2.2446005842778227</v>
      </c>
      <c r="H45">
        <f t="shared" si="3"/>
        <v>28.756616595650822</v>
      </c>
    </row>
    <row r="46" spans="1:8" ht="15.75" x14ac:dyDescent="0.25">
      <c r="A46" s="7" t="s">
        <v>40</v>
      </c>
      <c r="B46" s="6" t="s">
        <v>26</v>
      </c>
      <c r="C46" s="6">
        <v>90</v>
      </c>
      <c r="D46" s="8">
        <f t="shared" si="1"/>
        <v>28.662420382165603</v>
      </c>
      <c r="E46" s="6">
        <v>2</v>
      </c>
      <c r="F46">
        <f t="shared" si="0"/>
        <v>250.12694905408372</v>
      </c>
      <c r="G46">
        <f t="shared" si="2"/>
        <v>117.55966605541934</v>
      </c>
      <c r="H46">
        <f t="shared" si="3"/>
        <v>645.23156350352247</v>
      </c>
    </row>
    <row r="47" spans="1:8" ht="15.75" x14ac:dyDescent="0.25">
      <c r="A47" s="7" t="s">
        <v>40</v>
      </c>
      <c r="B47" s="6" t="s">
        <v>26</v>
      </c>
      <c r="C47" s="6">
        <v>23</v>
      </c>
      <c r="D47" s="8">
        <f t="shared" si="1"/>
        <v>7.3248407643312099</v>
      </c>
      <c r="E47" s="6">
        <v>2</v>
      </c>
      <c r="F47">
        <f t="shared" si="0"/>
        <v>7.7662370408352812</v>
      </c>
      <c r="G47">
        <f t="shared" si="2"/>
        <v>3.6501314091925821</v>
      </c>
      <c r="H47">
        <f t="shared" si="3"/>
        <v>42.139197172020175</v>
      </c>
    </row>
    <row r="48" spans="1:8" ht="15.75" x14ac:dyDescent="0.25">
      <c r="A48" s="7" t="s">
        <v>40</v>
      </c>
      <c r="B48" s="6" t="s">
        <v>26</v>
      </c>
      <c r="C48" s="6">
        <v>19</v>
      </c>
      <c r="D48" s="8">
        <f t="shared" si="1"/>
        <v>6.0509554140127388</v>
      </c>
      <c r="E48" s="6">
        <v>2</v>
      </c>
      <c r="F48">
        <f t="shared" si="0"/>
        <v>4.7757459239953679</v>
      </c>
      <c r="G48">
        <f t="shared" si="2"/>
        <v>2.2446005842778227</v>
      </c>
      <c r="H48">
        <f t="shared" si="3"/>
        <v>28.756616595650822</v>
      </c>
    </row>
    <row r="49" spans="1:8" ht="15.75" x14ac:dyDescent="0.25">
      <c r="A49" s="7" t="s">
        <v>40</v>
      </c>
      <c r="B49" s="6" t="s">
        <v>26</v>
      </c>
      <c r="C49" s="6">
        <v>17</v>
      </c>
      <c r="D49" s="8">
        <f t="shared" si="1"/>
        <v>5.4140127388535033</v>
      </c>
      <c r="E49" s="6">
        <v>2</v>
      </c>
      <c r="F49">
        <f t="shared" si="0"/>
        <v>3.5983698908858401</v>
      </c>
      <c r="G49">
        <f t="shared" si="2"/>
        <v>1.6912338487163447</v>
      </c>
      <c r="H49">
        <f t="shared" si="3"/>
        <v>23.021224920063954</v>
      </c>
    </row>
    <row r="50" spans="1:8" ht="15.75" x14ac:dyDescent="0.25">
      <c r="A50" s="7" t="s">
        <v>40</v>
      </c>
      <c r="B50" s="6" t="s">
        <v>26</v>
      </c>
      <c r="C50" s="6">
        <v>13</v>
      </c>
      <c r="D50" s="8">
        <f t="shared" si="1"/>
        <v>4.1401273885350314</v>
      </c>
      <c r="E50" s="6">
        <v>2</v>
      </c>
      <c r="F50">
        <f t="shared" si="0"/>
        <v>1.8180219855478328</v>
      </c>
      <c r="G50">
        <f t="shared" si="2"/>
        <v>0.85447033320748134</v>
      </c>
      <c r="H50">
        <f t="shared" si="3"/>
        <v>13.462238794085838</v>
      </c>
    </row>
    <row r="51" spans="1:8" ht="15.75" x14ac:dyDescent="0.25">
      <c r="A51" s="7" t="s">
        <v>40</v>
      </c>
      <c r="B51" s="6" t="s">
        <v>26</v>
      </c>
      <c r="C51" s="6">
        <v>19</v>
      </c>
      <c r="D51" s="8">
        <f t="shared" si="1"/>
        <v>6.0509554140127388</v>
      </c>
      <c r="E51" s="6">
        <v>2</v>
      </c>
      <c r="F51">
        <f t="shared" si="0"/>
        <v>4.7757459239953679</v>
      </c>
      <c r="G51">
        <f t="shared" si="2"/>
        <v>2.2446005842778227</v>
      </c>
      <c r="H51">
        <f t="shared" si="3"/>
        <v>28.756616595650822</v>
      </c>
    </row>
    <row r="52" spans="1:8" ht="15.75" x14ac:dyDescent="0.25">
      <c r="A52" s="7" t="s">
        <v>40</v>
      </c>
      <c r="B52" s="6" t="s">
        <v>26</v>
      </c>
      <c r="C52" s="6">
        <v>19</v>
      </c>
      <c r="D52" s="8">
        <f t="shared" si="1"/>
        <v>6.0509554140127388</v>
      </c>
      <c r="E52" s="6">
        <v>2</v>
      </c>
      <c r="F52">
        <f t="shared" si="0"/>
        <v>4.7757459239953679</v>
      </c>
      <c r="G52">
        <f t="shared" si="2"/>
        <v>2.2446005842778227</v>
      </c>
      <c r="H52">
        <f t="shared" si="3"/>
        <v>28.756616595650822</v>
      </c>
    </row>
    <row r="53" spans="1:8" ht="15.75" x14ac:dyDescent="0.25">
      <c r="A53" s="7" t="s">
        <v>40</v>
      </c>
      <c r="B53" s="6" t="s">
        <v>26</v>
      </c>
      <c r="C53" s="6">
        <v>14</v>
      </c>
      <c r="D53" s="8">
        <f t="shared" si="1"/>
        <v>4.4585987261146496</v>
      </c>
      <c r="E53" s="6">
        <v>2</v>
      </c>
      <c r="F53">
        <f t="shared" si="0"/>
        <v>2.1953772026521454</v>
      </c>
      <c r="G53">
        <f t="shared" si="2"/>
        <v>1.0318272852465082</v>
      </c>
      <c r="H53">
        <f t="shared" si="3"/>
        <v>15.613010672430914</v>
      </c>
    </row>
    <row r="54" spans="1:8" ht="15.75" x14ac:dyDescent="0.25">
      <c r="A54" s="7" t="s">
        <v>40</v>
      </c>
      <c r="B54" s="6" t="s">
        <v>26</v>
      </c>
      <c r="C54" s="6">
        <v>23</v>
      </c>
      <c r="D54" s="8">
        <f t="shared" si="1"/>
        <v>7.3248407643312099</v>
      </c>
      <c r="E54" s="6">
        <v>2</v>
      </c>
      <c r="F54">
        <f t="shared" si="0"/>
        <v>7.7662370408352812</v>
      </c>
      <c r="G54">
        <f t="shared" si="2"/>
        <v>3.6501314091925821</v>
      </c>
      <c r="H54">
        <f t="shared" si="3"/>
        <v>42.139197172020175</v>
      </c>
    </row>
    <row r="55" spans="1:8" ht="15.75" x14ac:dyDescent="0.25">
      <c r="A55" s="7" t="s">
        <v>40</v>
      </c>
      <c r="B55" s="6" t="s">
        <v>26</v>
      </c>
      <c r="C55" s="6">
        <v>19</v>
      </c>
      <c r="D55" s="8">
        <f t="shared" si="1"/>
        <v>6.0509554140127388</v>
      </c>
      <c r="E55" s="6">
        <v>2</v>
      </c>
      <c r="F55">
        <f t="shared" si="0"/>
        <v>4.7757459239953679</v>
      </c>
      <c r="G55">
        <f t="shared" si="2"/>
        <v>2.2446005842778227</v>
      </c>
      <c r="H55">
        <f t="shared" si="3"/>
        <v>28.756616595650822</v>
      </c>
    </row>
    <row r="56" spans="1:8" ht="15.75" x14ac:dyDescent="0.25">
      <c r="A56" s="7" t="s">
        <v>40</v>
      </c>
      <c r="B56" s="6" t="s">
        <v>26</v>
      </c>
      <c r="C56" s="6">
        <v>15</v>
      </c>
      <c r="D56" s="8">
        <f t="shared" si="1"/>
        <v>4.7770700636942669</v>
      </c>
      <c r="E56" s="6">
        <v>2</v>
      </c>
      <c r="F56">
        <f t="shared" si="0"/>
        <v>2.6167700084154584</v>
      </c>
      <c r="G56">
        <f t="shared" si="2"/>
        <v>1.2298819039552653</v>
      </c>
      <c r="H56">
        <f t="shared" si="3"/>
        <v>17.923098986208956</v>
      </c>
    </row>
    <row r="57" spans="1:8" ht="15.75" x14ac:dyDescent="0.25">
      <c r="A57" s="7" t="s">
        <v>1</v>
      </c>
      <c r="B57" s="6" t="s">
        <v>57</v>
      </c>
      <c r="C57" s="6">
        <v>19</v>
      </c>
      <c r="D57" s="8">
        <f t="shared" si="1"/>
        <v>6.0509554140127388</v>
      </c>
      <c r="E57" s="6">
        <v>2</v>
      </c>
      <c r="F57">
        <f t="shared" si="0"/>
        <v>4.7757459239953679</v>
      </c>
      <c r="G57">
        <f t="shared" si="2"/>
        <v>2.2446005842778227</v>
      </c>
      <c r="H57">
        <f t="shared" si="3"/>
        <v>28.756616595650822</v>
      </c>
    </row>
    <row r="58" spans="1:8" ht="15.75" x14ac:dyDescent="0.25">
      <c r="A58" s="7" t="s">
        <v>40</v>
      </c>
      <c r="B58" s="6" t="s">
        <v>26</v>
      </c>
      <c r="C58" s="6">
        <v>16</v>
      </c>
      <c r="D58" s="8">
        <f t="shared" si="1"/>
        <v>5.0955414012738851</v>
      </c>
      <c r="E58" s="6">
        <v>2</v>
      </c>
      <c r="F58">
        <f t="shared" si="0"/>
        <v>3.0838884124204617</v>
      </c>
      <c r="G58">
        <f t="shared" si="2"/>
        <v>1.4494275538376169</v>
      </c>
      <c r="H58">
        <f t="shared" si="3"/>
        <v>20.392503735419968</v>
      </c>
    </row>
    <row r="59" spans="1:8" ht="15.75" x14ac:dyDescent="0.25">
      <c r="A59" s="7" t="s">
        <v>40</v>
      </c>
      <c r="B59" s="6" t="s">
        <v>26</v>
      </c>
      <c r="C59" s="6">
        <v>14</v>
      </c>
      <c r="D59" s="8">
        <f t="shared" si="1"/>
        <v>4.4585987261146496</v>
      </c>
      <c r="E59" s="6">
        <v>2</v>
      </c>
      <c r="F59">
        <f t="shared" si="0"/>
        <v>2.1953772026521454</v>
      </c>
      <c r="G59">
        <f t="shared" si="2"/>
        <v>1.0318272852465082</v>
      </c>
      <c r="H59">
        <f t="shared" si="3"/>
        <v>15.613010672430914</v>
      </c>
    </row>
    <row r="60" spans="1:8" ht="15.75" x14ac:dyDescent="0.25">
      <c r="A60" s="7" t="s">
        <v>40</v>
      </c>
      <c r="B60" s="6" t="s">
        <v>26</v>
      </c>
      <c r="C60" s="6">
        <v>45</v>
      </c>
      <c r="D60" s="8">
        <f t="shared" si="1"/>
        <v>14.331210191082802</v>
      </c>
      <c r="E60" s="6">
        <v>2</v>
      </c>
      <c r="F60">
        <f t="shared" si="0"/>
        <v>42.858715103171527</v>
      </c>
      <c r="G60">
        <f t="shared" si="2"/>
        <v>20.143596098490615</v>
      </c>
      <c r="H60">
        <f t="shared" si="3"/>
        <v>161.30789087588062</v>
      </c>
    </row>
    <row r="61" spans="1:8" ht="15.75" x14ac:dyDescent="0.25">
      <c r="A61" s="7" t="s">
        <v>40</v>
      </c>
      <c r="B61" s="6" t="s">
        <v>26</v>
      </c>
      <c r="C61" s="6">
        <v>16</v>
      </c>
      <c r="D61" s="8">
        <f t="shared" si="1"/>
        <v>5.0955414012738851</v>
      </c>
      <c r="E61" s="6">
        <v>2</v>
      </c>
      <c r="F61">
        <f t="shared" si="0"/>
        <v>3.0838884124204617</v>
      </c>
      <c r="G61">
        <f t="shared" si="2"/>
        <v>1.4494275538376169</v>
      </c>
      <c r="H61">
        <f t="shared" si="3"/>
        <v>20.392503735419968</v>
      </c>
    </row>
    <row r="62" spans="1:8" ht="15.75" x14ac:dyDescent="0.25">
      <c r="A62" s="7" t="s">
        <v>40</v>
      </c>
      <c r="B62" s="6" t="s">
        <v>26</v>
      </c>
      <c r="C62" s="6">
        <v>17</v>
      </c>
      <c r="D62" s="8">
        <f t="shared" si="1"/>
        <v>5.4140127388535033</v>
      </c>
      <c r="E62" s="6">
        <v>2</v>
      </c>
      <c r="F62">
        <f t="shared" si="0"/>
        <v>3.5983698908858401</v>
      </c>
      <c r="G62">
        <f t="shared" si="2"/>
        <v>1.6912338487163447</v>
      </c>
      <c r="H62">
        <f t="shared" si="3"/>
        <v>23.021224920063954</v>
      </c>
    </row>
    <row r="63" spans="1:8" ht="15.75" x14ac:dyDescent="0.25">
      <c r="A63" s="7" t="s">
        <v>40</v>
      </c>
      <c r="B63" s="6" t="s">
        <v>26</v>
      </c>
      <c r="C63" s="6">
        <v>16.5</v>
      </c>
      <c r="D63" s="8">
        <f t="shared" si="1"/>
        <v>5.2547770700636942</v>
      </c>
      <c r="E63" s="6">
        <v>2</v>
      </c>
      <c r="F63">
        <f t="shared" si="0"/>
        <v>3.3351082700069545</v>
      </c>
      <c r="G63">
        <f t="shared" si="2"/>
        <v>1.5675008869032685</v>
      </c>
      <c r="H63">
        <f t="shared" si="3"/>
        <v>21.68694977331284</v>
      </c>
    </row>
    <row r="64" spans="1:8" ht="15.75" x14ac:dyDescent="0.25">
      <c r="A64" s="7" t="s">
        <v>40</v>
      </c>
      <c r="B64" s="6" t="s">
        <v>26</v>
      </c>
      <c r="C64" s="6">
        <v>16</v>
      </c>
      <c r="D64" s="8">
        <f t="shared" si="1"/>
        <v>5.0955414012738851</v>
      </c>
      <c r="E64" s="6">
        <v>2</v>
      </c>
      <c r="F64">
        <f t="shared" si="0"/>
        <v>3.0838884124204617</v>
      </c>
      <c r="G64">
        <f t="shared" si="2"/>
        <v>1.4494275538376169</v>
      </c>
      <c r="H64">
        <f t="shared" si="3"/>
        <v>20.392503735419968</v>
      </c>
    </row>
    <row r="65" spans="1:8" ht="15.75" x14ac:dyDescent="0.25">
      <c r="A65" s="7" t="s">
        <v>40</v>
      </c>
      <c r="B65" s="6" t="s">
        <v>26</v>
      </c>
      <c r="C65" s="6">
        <v>11</v>
      </c>
      <c r="D65" s="8">
        <f t="shared" si="1"/>
        <v>3.5031847133757958</v>
      </c>
      <c r="E65" s="6">
        <v>2</v>
      </c>
      <c r="F65">
        <f t="shared" si="0"/>
        <v>1.1883864272051015</v>
      </c>
      <c r="G65">
        <f t="shared" si="2"/>
        <v>0.55854162078639769</v>
      </c>
      <c r="H65">
        <f t="shared" si="3"/>
        <v>9.6386443436945939</v>
      </c>
    </row>
    <row r="66" spans="1:8" ht="15.75" x14ac:dyDescent="0.25">
      <c r="A66" s="7" t="s">
        <v>1</v>
      </c>
      <c r="B66" s="6" t="s">
        <v>57</v>
      </c>
      <c r="C66" s="6">
        <v>19</v>
      </c>
      <c r="D66" s="8">
        <f t="shared" si="1"/>
        <v>6.0509554140127388</v>
      </c>
      <c r="E66" s="6">
        <v>2</v>
      </c>
      <c r="F66">
        <f t="shared" ref="F66:F129" si="4">EXP(2.545*LN(D66)-3.018)</f>
        <v>4.7757459239953679</v>
      </c>
      <c r="G66">
        <f t="shared" si="2"/>
        <v>2.2446005842778227</v>
      </c>
      <c r="H66">
        <f t="shared" si="3"/>
        <v>28.756616595650822</v>
      </c>
    </row>
    <row r="67" spans="1:8" ht="15.75" x14ac:dyDescent="0.25">
      <c r="A67" s="7" t="s">
        <v>40</v>
      </c>
      <c r="B67" s="6" t="s">
        <v>26</v>
      </c>
      <c r="C67" s="6">
        <v>28</v>
      </c>
      <c r="D67" s="8">
        <f t="shared" ref="D67:D130" si="5">C67/3.14</f>
        <v>8.9171974522292992</v>
      </c>
      <c r="E67" s="6">
        <v>2</v>
      </c>
      <c r="F67">
        <f t="shared" si="4"/>
        <v>12.812400007802271</v>
      </c>
      <c r="G67">
        <f t="shared" ref="G67:G130" si="6">F67*0.47</f>
        <v>6.0218280036670668</v>
      </c>
      <c r="H67">
        <f t="shared" ref="H67:H130" si="7">PI()*((D67/2)^2)</f>
        <v>62.452042689723655</v>
      </c>
    </row>
    <row r="68" spans="1:8" ht="15.75" x14ac:dyDescent="0.25">
      <c r="A68" s="7" t="s">
        <v>1</v>
      </c>
      <c r="B68" s="6" t="s">
        <v>57</v>
      </c>
      <c r="C68" s="6">
        <v>56</v>
      </c>
      <c r="D68" s="8">
        <f t="shared" si="5"/>
        <v>17.834394904458598</v>
      </c>
      <c r="E68" s="6">
        <v>2</v>
      </c>
      <c r="F68">
        <f t="shared" si="4"/>
        <v>74.774209079705855</v>
      </c>
      <c r="G68">
        <f t="shared" si="6"/>
        <v>35.143878267461751</v>
      </c>
      <c r="H68">
        <f t="shared" si="7"/>
        <v>249.80817075889462</v>
      </c>
    </row>
    <row r="69" spans="1:8" ht="15.75" x14ac:dyDescent="0.25">
      <c r="A69" s="7" t="s">
        <v>5</v>
      </c>
      <c r="B69" s="6" t="s">
        <v>23</v>
      </c>
      <c r="C69" s="6">
        <v>36</v>
      </c>
      <c r="D69" s="8">
        <f t="shared" si="5"/>
        <v>11.464968152866241</v>
      </c>
      <c r="E69" s="6">
        <v>2</v>
      </c>
      <c r="F69">
        <f t="shared" si="4"/>
        <v>24.288638087192005</v>
      </c>
      <c r="G69">
        <f t="shared" si="6"/>
        <v>11.415659900980241</v>
      </c>
      <c r="H69">
        <f t="shared" si="7"/>
        <v>103.2370501605636</v>
      </c>
    </row>
    <row r="70" spans="1:8" ht="15.75" x14ac:dyDescent="0.25">
      <c r="A70" s="7" t="s">
        <v>13</v>
      </c>
      <c r="B70" s="6" t="s">
        <v>58</v>
      </c>
      <c r="C70" s="6">
        <v>23</v>
      </c>
      <c r="D70" s="8">
        <f t="shared" si="5"/>
        <v>7.3248407643312099</v>
      </c>
      <c r="E70" s="6">
        <v>2</v>
      </c>
      <c r="F70">
        <f t="shared" si="4"/>
        <v>7.7662370408352812</v>
      </c>
      <c r="G70">
        <f t="shared" si="6"/>
        <v>3.6501314091925821</v>
      </c>
      <c r="H70">
        <f t="shared" si="7"/>
        <v>42.139197172020175</v>
      </c>
    </row>
    <row r="71" spans="1:8" ht="15.75" x14ac:dyDescent="0.25">
      <c r="A71" s="7" t="s">
        <v>5</v>
      </c>
      <c r="B71" s="6" t="s">
        <v>23</v>
      </c>
      <c r="C71" s="6">
        <v>43</v>
      </c>
      <c r="D71" s="8">
        <f t="shared" si="5"/>
        <v>13.694267515923567</v>
      </c>
      <c r="E71" s="6">
        <v>2</v>
      </c>
      <c r="F71">
        <f t="shared" si="4"/>
        <v>38.176008502857414</v>
      </c>
      <c r="G71">
        <f t="shared" si="6"/>
        <v>17.942723996342984</v>
      </c>
      <c r="H71">
        <f t="shared" si="7"/>
        <v>147.28804455777941</v>
      </c>
    </row>
    <row r="72" spans="1:8" ht="15.75" x14ac:dyDescent="0.25">
      <c r="A72" s="7" t="s">
        <v>5</v>
      </c>
      <c r="B72" s="6" t="s">
        <v>23</v>
      </c>
      <c r="C72" s="6">
        <v>24</v>
      </c>
      <c r="D72" s="8">
        <f t="shared" si="5"/>
        <v>7.6433121019108281</v>
      </c>
      <c r="E72" s="6">
        <v>2</v>
      </c>
      <c r="F72">
        <f t="shared" si="4"/>
        <v>8.6546778998739011</v>
      </c>
      <c r="G72">
        <f t="shared" si="6"/>
        <v>4.0676986129407329</v>
      </c>
      <c r="H72">
        <f t="shared" si="7"/>
        <v>45.883133404694938</v>
      </c>
    </row>
    <row r="73" spans="1:8" ht="15.75" x14ac:dyDescent="0.25">
      <c r="A73" s="7" t="s">
        <v>5</v>
      </c>
      <c r="B73" s="6" t="s">
        <v>23</v>
      </c>
      <c r="C73" s="6">
        <v>17</v>
      </c>
      <c r="D73" s="8">
        <f t="shared" si="5"/>
        <v>5.4140127388535033</v>
      </c>
      <c r="E73" s="6">
        <v>2</v>
      </c>
      <c r="F73">
        <f t="shared" si="4"/>
        <v>3.5983698908858401</v>
      </c>
      <c r="G73">
        <f t="shared" si="6"/>
        <v>1.6912338487163447</v>
      </c>
      <c r="H73">
        <f t="shared" si="7"/>
        <v>23.021224920063954</v>
      </c>
    </row>
    <row r="74" spans="1:8" ht="15.75" x14ac:dyDescent="0.25">
      <c r="A74" s="7" t="s">
        <v>1</v>
      </c>
      <c r="B74" s="6" t="s">
        <v>57</v>
      </c>
      <c r="C74" s="6">
        <v>42</v>
      </c>
      <c r="D74" s="8">
        <f t="shared" si="5"/>
        <v>13.375796178343949</v>
      </c>
      <c r="E74" s="6">
        <v>3</v>
      </c>
      <c r="F74">
        <f t="shared" si="4"/>
        <v>35.956941485064313</v>
      </c>
      <c r="G74">
        <f t="shared" si="6"/>
        <v>16.899762497980227</v>
      </c>
      <c r="H74">
        <f t="shared" si="7"/>
        <v>140.51709605187824</v>
      </c>
    </row>
    <row r="75" spans="1:8" ht="15.75" x14ac:dyDescent="0.25">
      <c r="A75" s="7" t="s">
        <v>1</v>
      </c>
      <c r="B75" s="6" t="s">
        <v>57</v>
      </c>
      <c r="C75" s="6">
        <v>16</v>
      </c>
      <c r="D75" s="8">
        <f t="shared" si="5"/>
        <v>5.0955414012738851</v>
      </c>
      <c r="E75" s="6">
        <v>3</v>
      </c>
      <c r="F75">
        <f t="shared" si="4"/>
        <v>3.0838884124204617</v>
      </c>
      <c r="G75">
        <f t="shared" si="6"/>
        <v>1.4494275538376169</v>
      </c>
      <c r="H75">
        <f t="shared" si="7"/>
        <v>20.392503735419968</v>
      </c>
    </row>
    <row r="76" spans="1:8" ht="15.75" x14ac:dyDescent="0.25">
      <c r="A76" s="7" t="s">
        <v>4</v>
      </c>
      <c r="B76" s="6" t="s">
        <v>22</v>
      </c>
      <c r="C76" s="6">
        <v>23</v>
      </c>
      <c r="D76" s="8">
        <f t="shared" si="5"/>
        <v>7.3248407643312099</v>
      </c>
      <c r="E76" s="6">
        <v>3</v>
      </c>
      <c r="F76">
        <f t="shared" si="4"/>
        <v>7.7662370408352812</v>
      </c>
      <c r="G76">
        <f t="shared" si="6"/>
        <v>3.6501314091925821</v>
      </c>
      <c r="H76">
        <f t="shared" si="7"/>
        <v>42.139197172020175</v>
      </c>
    </row>
    <row r="77" spans="1:8" ht="15.75" x14ac:dyDescent="0.25">
      <c r="A77" s="7" t="s">
        <v>4</v>
      </c>
      <c r="B77" s="6" t="s">
        <v>22</v>
      </c>
      <c r="C77" s="6">
        <v>21</v>
      </c>
      <c r="D77" s="8">
        <f t="shared" si="5"/>
        <v>6.6878980891719744</v>
      </c>
      <c r="E77" s="6">
        <v>3</v>
      </c>
      <c r="F77">
        <f t="shared" si="4"/>
        <v>6.1611446384234441</v>
      </c>
      <c r="G77">
        <f t="shared" si="6"/>
        <v>2.8957379800590184</v>
      </c>
      <c r="H77">
        <f t="shared" si="7"/>
        <v>35.12927401296956</v>
      </c>
    </row>
    <row r="78" spans="1:8" ht="15.75" x14ac:dyDescent="0.25">
      <c r="A78" s="7" t="s">
        <v>4</v>
      </c>
      <c r="B78" s="6" t="s">
        <v>22</v>
      </c>
      <c r="C78" s="6">
        <v>15</v>
      </c>
      <c r="D78" s="8">
        <f t="shared" si="5"/>
        <v>4.7770700636942669</v>
      </c>
      <c r="E78" s="6">
        <v>3</v>
      </c>
      <c r="F78">
        <f t="shared" si="4"/>
        <v>2.6167700084154584</v>
      </c>
      <c r="G78">
        <f t="shared" si="6"/>
        <v>1.2298819039552653</v>
      </c>
      <c r="H78">
        <f t="shared" si="7"/>
        <v>17.923098986208956</v>
      </c>
    </row>
    <row r="79" spans="1:8" ht="15.75" x14ac:dyDescent="0.25">
      <c r="A79" s="7" t="s">
        <v>4</v>
      </c>
      <c r="B79" s="6" t="s">
        <v>22</v>
      </c>
      <c r="C79" s="6">
        <v>21</v>
      </c>
      <c r="D79" s="8">
        <f t="shared" si="5"/>
        <v>6.6878980891719744</v>
      </c>
      <c r="E79" s="6">
        <v>3</v>
      </c>
      <c r="F79">
        <f t="shared" si="4"/>
        <v>6.1611446384234441</v>
      </c>
      <c r="G79">
        <f t="shared" si="6"/>
        <v>2.8957379800590184</v>
      </c>
      <c r="H79">
        <f t="shared" si="7"/>
        <v>35.12927401296956</v>
      </c>
    </row>
    <row r="80" spans="1:8" ht="15.75" x14ac:dyDescent="0.25">
      <c r="A80" s="7" t="s">
        <v>4</v>
      </c>
      <c r="B80" s="6" t="s">
        <v>22</v>
      </c>
      <c r="C80" s="6">
        <v>24</v>
      </c>
      <c r="D80" s="8">
        <f t="shared" si="5"/>
        <v>7.6433121019108281</v>
      </c>
      <c r="E80" s="6">
        <v>3</v>
      </c>
      <c r="F80">
        <f t="shared" si="4"/>
        <v>8.6546778998739011</v>
      </c>
      <c r="G80">
        <f t="shared" si="6"/>
        <v>4.0676986129407329</v>
      </c>
      <c r="H80">
        <f t="shared" si="7"/>
        <v>45.883133404694938</v>
      </c>
    </row>
    <row r="81" spans="1:8" ht="15.75" x14ac:dyDescent="0.25">
      <c r="A81" s="7" t="s">
        <v>4</v>
      </c>
      <c r="B81" s="6" t="s">
        <v>22</v>
      </c>
      <c r="C81" s="6">
        <v>10</v>
      </c>
      <c r="D81" s="8">
        <f t="shared" si="5"/>
        <v>3.1847133757961781</v>
      </c>
      <c r="E81" s="6">
        <v>3</v>
      </c>
      <c r="F81">
        <f t="shared" si="4"/>
        <v>0.93242369043444173</v>
      </c>
      <c r="G81">
        <f t="shared" si="6"/>
        <v>0.43823913450418761</v>
      </c>
      <c r="H81">
        <f t="shared" si="7"/>
        <v>7.9658217716484252</v>
      </c>
    </row>
    <row r="82" spans="1:8" ht="15.75" x14ac:dyDescent="0.25">
      <c r="A82" s="7" t="s">
        <v>4</v>
      </c>
      <c r="B82" s="6" t="s">
        <v>22</v>
      </c>
      <c r="C82" s="6">
        <v>13</v>
      </c>
      <c r="D82" s="8">
        <f t="shared" si="5"/>
        <v>4.1401273885350314</v>
      </c>
      <c r="E82" s="6">
        <v>3</v>
      </c>
      <c r="F82">
        <f t="shared" si="4"/>
        <v>1.8180219855478328</v>
      </c>
      <c r="G82">
        <f t="shared" si="6"/>
        <v>0.85447033320748134</v>
      </c>
      <c r="H82">
        <f t="shared" si="7"/>
        <v>13.462238794085838</v>
      </c>
    </row>
    <row r="83" spans="1:8" ht="15.75" x14ac:dyDescent="0.25">
      <c r="A83" s="7" t="s">
        <v>4</v>
      </c>
      <c r="B83" s="6" t="s">
        <v>22</v>
      </c>
      <c r="C83" s="6">
        <v>10</v>
      </c>
      <c r="D83" s="8">
        <f t="shared" si="5"/>
        <v>3.1847133757961781</v>
      </c>
      <c r="E83" s="6">
        <v>3</v>
      </c>
      <c r="F83">
        <f t="shared" si="4"/>
        <v>0.93242369043444173</v>
      </c>
      <c r="G83">
        <f t="shared" si="6"/>
        <v>0.43823913450418761</v>
      </c>
      <c r="H83">
        <f t="shared" si="7"/>
        <v>7.9658217716484252</v>
      </c>
    </row>
    <row r="84" spans="1:8" ht="15.75" x14ac:dyDescent="0.25">
      <c r="A84" s="7" t="s">
        <v>4</v>
      </c>
      <c r="B84" s="6" t="s">
        <v>22</v>
      </c>
      <c r="C84" s="6">
        <v>10</v>
      </c>
      <c r="D84" s="8">
        <f t="shared" si="5"/>
        <v>3.1847133757961781</v>
      </c>
      <c r="E84" s="6">
        <v>3</v>
      </c>
      <c r="F84">
        <f t="shared" si="4"/>
        <v>0.93242369043444173</v>
      </c>
      <c r="G84">
        <f t="shared" si="6"/>
        <v>0.43823913450418761</v>
      </c>
      <c r="H84">
        <f t="shared" si="7"/>
        <v>7.9658217716484252</v>
      </c>
    </row>
    <row r="85" spans="1:8" ht="15.75" x14ac:dyDescent="0.25">
      <c r="A85" s="7" t="s">
        <v>4</v>
      </c>
      <c r="B85" s="6" t="s">
        <v>22</v>
      </c>
      <c r="C85" s="6">
        <v>27</v>
      </c>
      <c r="D85" s="8">
        <f t="shared" si="5"/>
        <v>8.598726114649681</v>
      </c>
      <c r="E85" s="6">
        <v>3</v>
      </c>
      <c r="F85">
        <f t="shared" si="4"/>
        <v>11.679764309136601</v>
      </c>
      <c r="G85">
        <f t="shared" si="6"/>
        <v>5.4894892252942027</v>
      </c>
      <c r="H85">
        <f t="shared" si="7"/>
        <v>58.070840715317019</v>
      </c>
    </row>
    <row r="86" spans="1:8" ht="15.75" x14ac:dyDescent="0.25">
      <c r="A86" s="7" t="s">
        <v>4</v>
      </c>
      <c r="B86" s="6" t="s">
        <v>22</v>
      </c>
      <c r="C86" s="6">
        <v>12</v>
      </c>
      <c r="D86" s="8">
        <f t="shared" si="5"/>
        <v>3.8216560509554141</v>
      </c>
      <c r="E86" s="6">
        <v>3</v>
      </c>
      <c r="F86">
        <f t="shared" si="4"/>
        <v>1.4829604559731249</v>
      </c>
      <c r="G86">
        <f t="shared" si="6"/>
        <v>0.69699141430736866</v>
      </c>
      <c r="H86">
        <f t="shared" si="7"/>
        <v>11.470783351173734</v>
      </c>
    </row>
    <row r="87" spans="1:8" ht="15.75" x14ac:dyDescent="0.25">
      <c r="A87" s="7" t="s">
        <v>4</v>
      </c>
      <c r="B87" s="6" t="s">
        <v>22</v>
      </c>
      <c r="C87" s="6">
        <v>21.5</v>
      </c>
      <c r="D87" s="8">
        <f t="shared" si="5"/>
        <v>6.8471337579617835</v>
      </c>
      <c r="E87" s="6">
        <v>3</v>
      </c>
      <c r="F87">
        <f t="shared" si="4"/>
        <v>6.5413770023094804</v>
      </c>
      <c r="G87">
        <f t="shared" si="6"/>
        <v>3.0744471910854556</v>
      </c>
      <c r="H87">
        <f t="shared" si="7"/>
        <v>36.822011139444854</v>
      </c>
    </row>
    <row r="88" spans="1:8" ht="15.75" x14ac:dyDescent="0.25">
      <c r="A88" s="7" t="s">
        <v>1</v>
      </c>
      <c r="B88" s="6" t="s">
        <v>57</v>
      </c>
      <c r="C88" s="6">
        <v>49</v>
      </c>
      <c r="D88" s="8">
        <f t="shared" si="5"/>
        <v>15.605095541401273</v>
      </c>
      <c r="E88" s="6">
        <v>3</v>
      </c>
      <c r="F88">
        <f t="shared" si="4"/>
        <v>53.230717849187172</v>
      </c>
      <c r="G88">
        <f t="shared" si="6"/>
        <v>25.01843738911797</v>
      </c>
      <c r="H88">
        <f t="shared" si="7"/>
        <v>191.25938073727869</v>
      </c>
    </row>
    <row r="89" spans="1:8" ht="15.75" x14ac:dyDescent="0.25">
      <c r="A89" s="7" t="s">
        <v>4</v>
      </c>
      <c r="B89" s="6" t="s">
        <v>22</v>
      </c>
      <c r="C89" s="6">
        <v>17</v>
      </c>
      <c r="D89" s="8">
        <f t="shared" si="5"/>
        <v>5.4140127388535033</v>
      </c>
      <c r="E89" s="6">
        <v>3</v>
      </c>
      <c r="F89">
        <f t="shared" si="4"/>
        <v>3.5983698908858401</v>
      </c>
      <c r="G89">
        <f t="shared" si="6"/>
        <v>1.6912338487163447</v>
      </c>
      <c r="H89">
        <f t="shared" si="7"/>
        <v>23.021224920063954</v>
      </c>
    </row>
    <row r="90" spans="1:8" ht="15.75" x14ac:dyDescent="0.25">
      <c r="A90" s="7" t="s">
        <v>4</v>
      </c>
      <c r="B90" s="6" t="s">
        <v>22</v>
      </c>
      <c r="C90" s="6">
        <v>18</v>
      </c>
      <c r="D90" s="8">
        <f t="shared" si="5"/>
        <v>5.7324840764331206</v>
      </c>
      <c r="E90" s="6">
        <v>3</v>
      </c>
      <c r="F90">
        <f t="shared" si="4"/>
        <v>4.1618059307872386</v>
      </c>
      <c r="G90">
        <f t="shared" si="6"/>
        <v>1.9560487874700021</v>
      </c>
      <c r="H90">
        <f t="shared" si="7"/>
        <v>25.809262540140899</v>
      </c>
    </row>
    <row r="91" spans="1:8" ht="15.75" x14ac:dyDescent="0.25">
      <c r="A91" s="7" t="s">
        <v>40</v>
      </c>
      <c r="B91" s="6" t="s">
        <v>26</v>
      </c>
      <c r="C91" s="6">
        <v>13</v>
      </c>
      <c r="D91" s="8">
        <f t="shared" si="5"/>
        <v>4.1401273885350314</v>
      </c>
      <c r="E91" s="6">
        <v>3</v>
      </c>
      <c r="F91">
        <f t="shared" si="4"/>
        <v>1.8180219855478328</v>
      </c>
      <c r="G91">
        <f t="shared" si="6"/>
        <v>0.85447033320748134</v>
      </c>
      <c r="H91">
        <f t="shared" si="7"/>
        <v>13.462238794085838</v>
      </c>
    </row>
    <row r="92" spans="1:8" ht="15.75" x14ac:dyDescent="0.25">
      <c r="A92" s="7" t="s">
        <v>40</v>
      </c>
      <c r="B92" s="6" t="s">
        <v>26</v>
      </c>
      <c r="C92" s="6">
        <v>57</v>
      </c>
      <c r="D92" s="8">
        <f t="shared" si="5"/>
        <v>18.152866242038215</v>
      </c>
      <c r="E92" s="6">
        <v>3</v>
      </c>
      <c r="F92">
        <f t="shared" si="4"/>
        <v>78.219458837955742</v>
      </c>
      <c r="G92">
        <f t="shared" si="6"/>
        <v>36.763145653839196</v>
      </c>
      <c r="H92">
        <f t="shared" si="7"/>
        <v>258.80954936085737</v>
      </c>
    </row>
    <row r="93" spans="1:8" ht="15.75" x14ac:dyDescent="0.25">
      <c r="A93" s="7" t="s">
        <v>40</v>
      </c>
      <c r="B93" s="6" t="s">
        <v>26</v>
      </c>
      <c r="C93" s="6">
        <v>21</v>
      </c>
      <c r="D93" s="8">
        <f t="shared" si="5"/>
        <v>6.6878980891719744</v>
      </c>
      <c r="E93" s="6">
        <v>3</v>
      </c>
      <c r="F93">
        <f t="shared" si="4"/>
        <v>6.1611446384234441</v>
      </c>
      <c r="G93">
        <f t="shared" si="6"/>
        <v>2.8957379800590184</v>
      </c>
      <c r="H93">
        <f t="shared" si="7"/>
        <v>35.12927401296956</v>
      </c>
    </row>
    <row r="94" spans="1:8" ht="15.75" x14ac:dyDescent="0.25">
      <c r="A94" s="7" t="s">
        <v>40</v>
      </c>
      <c r="B94" s="6" t="s">
        <v>26</v>
      </c>
      <c r="C94" s="6">
        <v>12</v>
      </c>
      <c r="D94" s="8">
        <f t="shared" si="5"/>
        <v>3.8216560509554141</v>
      </c>
      <c r="E94" s="6">
        <v>3</v>
      </c>
      <c r="F94">
        <f t="shared" si="4"/>
        <v>1.4829604559731249</v>
      </c>
      <c r="G94">
        <f t="shared" si="6"/>
        <v>0.69699141430736866</v>
      </c>
      <c r="H94">
        <f t="shared" si="7"/>
        <v>11.470783351173734</v>
      </c>
    </row>
    <row r="95" spans="1:8" ht="15.75" x14ac:dyDescent="0.25">
      <c r="A95" s="7" t="s">
        <v>40</v>
      </c>
      <c r="B95" s="6" t="s">
        <v>26</v>
      </c>
      <c r="C95" s="6">
        <v>22</v>
      </c>
      <c r="D95" s="8">
        <f t="shared" si="5"/>
        <v>7.0063694267515917</v>
      </c>
      <c r="E95" s="6">
        <v>3</v>
      </c>
      <c r="F95">
        <f t="shared" si="4"/>
        <v>6.9355198964445544</v>
      </c>
      <c r="G95">
        <f t="shared" si="6"/>
        <v>3.2596943513289403</v>
      </c>
      <c r="H95">
        <f t="shared" si="7"/>
        <v>38.554577374778376</v>
      </c>
    </row>
    <row r="96" spans="1:8" ht="15.75" x14ac:dyDescent="0.25">
      <c r="A96" s="7" t="s">
        <v>40</v>
      </c>
      <c r="B96" s="6" t="s">
        <v>26</v>
      </c>
      <c r="C96" s="6">
        <v>15</v>
      </c>
      <c r="D96" s="8">
        <f t="shared" si="5"/>
        <v>4.7770700636942669</v>
      </c>
      <c r="E96" s="6">
        <v>3</v>
      </c>
      <c r="F96">
        <f t="shared" si="4"/>
        <v>2.6167700084154584</v>
      </c>
      <c r="G96">
        <f t="shared" si="6"/>
        <v>1.2298819039552653</v>
      </c>
      <c r="H96">
        <f t="shared" si="7"/>
        <v>17.923098986208956</v>
      </c>
    </row>
    <row r="97" spans="1:8" ht="15.75" x14ac:dyDescent="0.25">
      <c r="A97" s="7" t="s">
        <v>40</v>
      </c>
      <c r="B97" s="6" t="s">
        <v>26</v>
      </c>
      <c r="C97" s="6">
        <v>23</v>
      </c>
      <c r="D97" s="8">
        <f t="shared" si="5"/>
        <v>7.3248407643312099</v>
      </c>
      <c r="E97" s="6">
        <v>3</v>
      </c>
      <c r="F97">
        <f t="shared" si="4"/>
        <v>7.7662370408352812</v>
      </c>
      <c r="G97">
        <f t="shared" si="6"/>
        <v>3.6501314091925821</v>
      </c>
      <c r="H97">
        <f t="shared" si="7"/>
        <v>42.139197172020175</v>
      </c>
    </row>
    <row r="98" spans="1:8" ht="15.75" x14ac:dyDescent="0.25">
      <c r="A98" s="7" t="s">
        <v>40</v>
      </c>
      <c r="B98" s="6" t="s">
        <v>26</v>
      </c>
      <c r="C98" s="6">
        <v>10</v>
      </c>
      <c r="D98" s="8">
        <f t="shared" si="5"/>
        <v>3.1847133757961781</v>
      </c>
      <c r="E98" s="6">
        <v>3</v>
      </c>
      <c r="F98">
        <f t="shared" si="4"/>
        <v>0.93242369043444173</v>
      </c>
      <c r="G98">
        <f t="shared" si="6"/>
        <v>0.43823913450418761</v>
      </c>
      <c r="H98">
        <f t="shared" si="7"/>
        <v>7.9658217716484252</v>
      </c>
    </row>
    <row r="99" spans="1:8" ht="15.75" x14ac:dyDescent="0.25">
      <c r="A99" s="7" t="s">
        <v>40</v>
      </c>
      <c r="B99" s="6" t="s">
        <v>26</v>
      </c>
      <c r="C99" s="6">
        <v>19</v>
      </c>
      <c r="D99" s="8">
        <f t="shared" si="5"/>
        <v>6.0509554140127388</v>
      </c>
      <c r="E99" s="6">
        <v>3</v>
      </c>
      <c r="F99">
        <f t="shared" si="4"/>
        <v>4.7757459239953679</v>
      </c>
      <c r="G99">
        <f t="shared" si="6"/>
        <v>2.2446005842778227</v>
      </c>
      <c r="H99">
        <f t="shared" si="7"/>
        <v>28.756616595650822</v>
      </c>
    </row>
    <row r="100" spans="1:8" ht="15.75" x14ac:dyDescent="0.25">
      <c r="A100" s="7" t="s">
        <v>4</v>
      </c>
      <c r="B100" s="6" t="s">
        <v>22</v>
      </c>
      <c r="C100" s="6">
        <v>27</v>
      </c>
      <c r="D100" s="8">
        <f t="shared" si="5"/>
        <v>8.598726114649681</v>
      </c>
      <c r="E100" s="6">
        <v>3</v>
      </c>
      <c r="F100">
        <f t="shared" si="4"/>
        <v>11.679764309136601</v>
      </c>
      <c r="G100">
        <f t="shared" si="6"/>
        <v>5.4894892252942027</v>
      </c>
      <c r="H100">
        <f t="shared" si="7"/>
        <v>58.070840715317019</v>
      </c>
    </row>
    <row r="101" spans="1:8" ht="15.75" x14ac:dyDescent="0.25">
      <c r="A101" s="7" t="s">
        <v>4</v>
      </c>
      <c r="B101" s="6" t="s">
        <v>22</v>
      </c>
      <c r="C101" s="6">
        <v>25</v>
      </c>
      <c r="D101" s="8">
        <f t="shared" si="5"/>
        <v>7.9617834394904454</v>
      </c>
      <c r="E101" s="6">
        <v>3</v>
      </c>
      <c r="F101">
        <f t="shared" si="4"/>
        <v>9.6021972115884662</v>
      </c>
      <c r="G101">
        <f t="shared" si="6"/>
        <v>4.5130326894465789</v>
      </c>
      <c r="H101">
        <f t="shared" si="7"/>
        <v>49.786386072802657</v>
      </c>
    </row>
    <row r="102" spans="1:8" ht="15.75" x14ac:dyDescent="0.25">
      <c r="A102" s="7" t="s">
        <v>82</v>
      </c>
      <c r="B102" s="6" t="s">
        <v>55</v>
      </c>
      <c r="C102" s="6">
        <v>20</v>
      </c>
      <c r="D102" s="8">
        <f t="shared" si="5"/>
        <v>6.3694267515923562</v>
      </c>
      <c r="E102" s="6">
        <v>4</v>
      </c>
      <c r="F102">
        <f t="shared" si="4"/>
        <v>5.4417005351814183</v>
      </c>
      <c r="G102">
        <f t="shared" si="6"/>
        <v>2.5575992515352666</v>
      </c>
      <c r="H102">
        <f t="shared" si="7"/>
        <v>31.863287086593701</v>
      </c>
    </row>
    <row r="103" spans="1:8" ht="15.75" x14ac:dyDescent="0.25">
      <c r="A103" s="7" t="s">
        <v>82</v>
      </c>
      <c r="B103" s="6" t="s">
        <v>65</v>
      </c>
      <c r="C103" s="6">
        <v>35</v>
      </c>
      <c r="D103" s="8">
        <f t="shared" si="5"/>
        <v>11.146496815286623</v>
      </c>
      <c r="E103" s="6">
        <v>4</v>
      </c>
      <c r="F103">
        <f t="shared" si="4"/>
        <v>22.608225284226034</v>
      </c>
      <c r="G103">
        <f t="shared" si="6"/>
        <v>10.625865883586235</v>
      </c>
      <c r="H103">
        <f t="shared" si="7"/>
        <v>97.581316702693215</v>
      </c>
    </row>
    <row r="104" spans="1:8" ht="15.75" x14ac:dyDescent="0.25">
      <c r="A104" s="7" t="s">
        <v>82</v>
      </c>
      <c r="B104" s="6" t="s">
        <v>55</v>
      </c>
      <c r="C104" s="6">
        <v>31</v>
      </c>
      <c r="D104" s="8">
        <f t="shared" si="5"/>
        <v>9.872611464968152</v>
      </c>
      <c r="E104" s="6">
        <v>4</v>
      </c>
      <c r="F104">
        <f t="shared" si="4"/>
        <v>16.600792075535921</v>
      </c>
      <c r="G104">
        <f t="shared" si="6"/>
        <v>7.8023722755018827</v>
      </c>
      <c r="H104">
        <f t="shared" si="7"/>
        <v>76.55154722554137</v>
      </c>
    </row>
    <row r="105" spans="1:8" ht="15.75" x14ac:dyDescent="0.25">
      <c r="A105" s="9" t="s">
        <v>12</v>
      </c>
      <c r="B105" s="6" t="s">
        <v>30</v>
      </c>
      <c r="C105" s="6">
        <v>37</v>
      </c>
      <c r="D105" s="8">
        <f t="shared" si="5"/>
        <v>11.783439490445859</v>
      </c>
      <c r="E105" s="6">
        <v>4</v>
      </c>
      <c r="F105">
        <f t="shared" si="4"/>
        <v>26.042740712103306</v>
      </c>
      <c r="G105">
        <f t="shared" si="6"/>
        <v>12.240088134688554</v>
      </c>
      <c r="H105">
        <f t="shared" si="7"/>
        <v>109.05210005386697</v>
      </c>
    </row>
    <row r="106" spans="1:8" ht="15.75" x14ac:dyDescent="0.25">
      <c r="A106" s="9" t="s">
        <v>12</v>
      </c>
      <c r="B106" s="6" t="s">
        <v>30</v>
      </c>
      <c r="C106" s="6">
        <v>19</v>
      </c>
      <c r="D106" s="8">
        <f t="shared" si="5"/>
        <v>6.0509554140127388</v>
      </c>
      <c r="E106" s="6">
        <v>4</v>
      </c>
      <c r="F106">
        <f t="shared" si="4"/>
        <v>4.7757459239953679</v>
      </c>
      <c r="G106">
        <f t="shared" si="6"/>
        <v>2.2446005842778227</v>
      </c>
      <c r="H106">
        <f t="shared" si="7"/>
        <v>28.756616595650822</v>
      </c>
    </row>
    <row r="107" spans="1:8" ht="15.75" x14ac:dyDescent="0.25">
      <c r="A107" s="7" t="s">
        <v>82</v>
      </c>
      <c r="B107" s="6" t="s">
        <v>55</v>
      </c>
      <c r="C107" s="6">
        <v>16</v>
      </c>
      <c r="D107" s="8">
        <f t="shared" si="5"/>
        <v>5.0955414012738851</v>
      </c>
      <c r="E107" s="6">
        <v>4</v>
      </c>
      <c r="F107">
        <f t="shared" si="4"/>
        <v>3.0838884124204617</v>
      </c>
      <c r="G107">
        <f t="shared" si="6"/>
        <v>1.4494275538376169</v>
      </c>
      <c r="H107">
        <f t="shared" si="7"/>
        <v>20.392503735419968</v>
      </c>
    </row>
    <row r="108" spans="1:8" ht="15.75" x14ac:dyDescent="0.25">
      <c r="A108" s="7" t="s">
        <v>82</v>
      </c>
      <c r="B108" s="6" t="s">
        <v>55</v>
      </c>
      <c r="C108" s="6">
        <v>17</v>
      </c>
      <c r="D108" s="8">
        <f t="shared" si="5"/>
        <v>5.4140127388535033</v>
      </c>
      <c r="E108" s="6">
        <v>4</v>
      </c>
      <c r="F108">
        <f t="shared" si="4"/>
        <v>3.5983698908858401</v>
      </c>
      <c r="G108">
        <f t="shared" si="6"/>
        <v>1.6912338487163447</v>
      </c>
      <c r="H108">
        <f t="shared" si="7"/>
        <v>23.021224920063954</v>
      </c>
    </row>
    <row r="109" spans="1:8" ht="15.75" x14ac:dyDescent="0.25">
      <c r="A109" s="7" t="s">
        <v>82</v>
      </c>
      <c r="B109" s="6" t="s">
        <v>55</v>
      </c>
      <c r="C109" s="6">
        <v>16</v>
      </c>
      <c r="D109" s="8">
        <f t="shared" si="5"/>
        <v>5.0955414012738851</v>
      </c>
      <c r="E109" s="6">
        <v>4</v>
      </c>
      <c r="F109">
        <f t="shared" si="4"/>
        <v>3.0838884124204617</v>
      </c>
      <c r="G109">
        <f t="shared" si="6"/>
        <v>1.4494275538376169</v>
      </c>
      <c r="H109">
        <f t="shared" si="7"/>
        <v>20.392503735419968</v>
      </c>
    </row>
    <row r="110" spans="1:8" ht="15.75" x14ac:dyDescent="0.25">
      <c r="A110" s="7" t="s">
        <v>12</v>
      </c>
      <c r="B110" s="6" t="s">
        <v>30</v>
      </c>
      <c r="C110" s="6">
        <v>17</v>
      </c>
      <c r="D110" s="8">
        <f t="shared" si="5"/>
        <v>5.4140127388535033</v>
      </c>
      <c r="E110" s="6">
        <v>4</v>
      </c>
      <c r="F110">
        <f t="shared" si="4"/>
        <v>3.5983698908858401</v>
      </c>
      <c r="G110">
        <f t="shared" si="6"/>
        <v>1.6912338487163447</v>
      </c>
      <c r="H110">
        <f t="shared" si="7"/>
        <v>23.021224920063954</v>
      </c>
    </row>
    <row r="111" spans="1:8" ht="15.75" x14ac:dyDescent="0.25">
      <c r="A111" s="7" t="s">
        <v>15</v>
      </c>
      <c r="B111" s="6" t="s">
        <v>32</v>
      </c>
      <c r="C111" s="6">
        <v>40</v>
      </c>
      <c r="D111" s="8">
        <f t="shared" si="5"/>
        <v>12.738853503184712</v>
      </c>
      <c r="E111" s="6">
        <v>4</v>
      </c>
      <c r="F111">
        <f t="shared" si="4"/>
        <v>31.758207152369334</v>
      </c>
      <c r="G111">
        <f t="shared" si="6"/>
        <v>14.926357361613587</v>
      </c>
      <c r="H111">
        <f t="shared" si="7"/>
        <v>127.4531483463748</v>
      </c>
    </row>
    <row r="112" spans="1:8" ht="15.75" x14ac:dyDescent="0.25">
      <c r="A112" s="7" t="s">
        <v>15</v>
      </c>
      <c r="B112" s="6" t="s">
        <v>32</v>
      </c>
      <c r="C112" s="6">
        <v>88</v>
      </c>
      <c r="D112" s="8">
        <f t="shared" si="5"/>
        <v>28.025477707006367</v>
      </c>
      <c r="E112" s="6">
        <v>4</v>
      </c>
      <c r="F112">
        <f t="shared" si="4"/>
        <v>236.22273848280318</v>
      </c>
      <c r="G112">
        <f t="shared" si="6"/>
        <v>111.02468708691748</v>
      </c>
      <c r="H112">
        <f t="shared" si="7"/>
        <v>616.87323799645401</v>
      </c>
    </row>
    <row r="113" spans="1:8" ht="15.75" x14ac:dyDescent="0.25">
      <c r="A113" s="7"/>
      <c r="B113" s="6" t="s">
        <v>83</v>
      </c>
      <c r="C113" s="6">
        <v>50</v>
      </c>
      <c r="D113" s="8">
        <f t="shared" si="5"/>
        <v>15.923566878980891</v>
      </c>
      <c r="E113" s="6">
        <v>4</v>
      </c>
      <c r="F113">
        <f t="shared" si="4"/>
        <v>56.039204324455426</v>
      </c>
      <c r="G113">
        <f t="shared" si="6"/>
        <v>26.338426032494048</v>
      </c>
      <c r="H113">
        <f t="shared" si="7"/>
        <v>199.14554429121063</v>
      </c>
    </row>
    <row r="114" spans="1:8" ht="15.75" x14ac:dyDescent="0.25">
      <c r="A114" s="9" t="s">
        <v>9</v>
      </c>
      <c r="B114" s="6" t="s">
        <v>36</v>
      </c>
      <c r="C114" s="6">
        <v>21</v>
      </c>
      <c r="D114" s="8">
        <f t="shared" si="5"/>
        <v>6.6878980891719744</v>
      </c>
      <c r="E114" s="6">
        <v>4</v>
      </c>
      <c r="F114">
        <f t="shared" si="4"/>
        <v>6.1611446384234441</v>
      </c>
      <c r="G114">
        <f t="shared" si="6"/>
        <v>2.8957379800590184</v>
      </c>
      <c r="H114">
        <f t="shared" si="7"/>
        <v>35.12927401296956</v>
      </c>
    </row>
    <row r="115" spans="1:8" ht="15.75" x14ac:dyDescent="0.25">
      <c r="A115" s="7"/>
      <c r="B115" s="6" t="s">
        <v>83</v>
      </c>
      <c r="C115" s="6">
        <v>21</v>
      </c>
      <c r="D115" s="8">
        <f t="shared" si="5"/>
        <v>6.6878980891719744</v>
      </c>
      <c r="E115" s="6">
        <v>4</v>
      </c>
      <c r="F115">
        <f t="shared" si="4"/>
        <v>6.1611446384234441</v>
      </c>
      <c r="G115">
        <f t="shared" si="6"/>
        <v>2.8957379800590184</v>
      </c>
      <c r="H115">
        <f t="shared" si="7"/>
        <v>35.12927401296956</v>
      </c>
    </row>
    <row r="116" spans="1:8" ht="15.75" x14ac:dyDescent="0.25">
      <c r="A116" s="7"/>
      <c r="B116" s="6" t="s">
        <v>83</v>
      </c>
      <c r="C116" s="6">
        <v>13</v>
      </c>
      <c r="D116" s="8">
        <f t="shared" si="5"/>
        <v>4.1401273885350314</v>
      </c>
      <c r="E116" s="6">
        <v>4</v>
      </c>
      <c r="F116">
        <f t="shared" si="4"/>
        <v>1.8180219855478328</v>
      </c>
      <c r="G116">
        <f t="shared" si="6"/>
        <v>0.85447033320748134</v>
      </c>
      <c r="H116">
        <f t="shared" si="7"/>
        <v>13.462238794085838</v>
      </c>
    </row>
    <row r="117" spans="1:8" ht="15.75" x14ac:dyDescent="0.25">
      <c r="A117" s="7"/>
      <c r="B117" s="6" t="s">
        <v>83</v>
      </c>
      <c r="C117" s="6">
        <v>18</v>
      </c>
      <c r="D117" s="8">
        <f t="shared" si="5"/>
        <v>5.7324840764331206</v>
      </c>
      <c r="E117" s="6">
        <v>4</v>
      </c>
      <c r="F117">
        <f t="shared" si="4"/>
        <v>4.1618059307872386</v>
      </c>
      <c r="G117">
        <f t="shared" si="6"/>
        <v>1.9560487874700021</v>
      </c>
      <c r="H117">
        <f t="shared" si="7"/>
        <v>25.809262540140899</v>
      </c>
    </row>
    <row r="118" spans="1:8" ht="15.75" x14ac:dyDescent="0.25">
      <c r="A118" s="7" t="s">
        <v>14</v>
      </c>
      <c r="B118" s="6" t="s">
        <v>38</v>
      </c>
      <c r="C118" s="6">
        <v>10</v>
      </c>
      <c r="D118" s="8">
        <f t="shared" si="5"/>
        <v>3.1847133757961781</v>
      </c>
      <c r="E118" s="6">
        <v>4</v>
      </c>
      <c r="F118">
        <f t="shared" si="4"/>
        <v>0.93242369043444173</v>
      </c>
      <c r="G118">
        <f t="shared" si="6"/>
        <v>0.43823913450418761</v>
      </c>
      <c r="H118">
        <f t="shared" si="7"/>
        <v>7.9658217716484252</v>
      </c>
    </row>
    <row r="119" spans="1:8" ht="15.75" x14ac:dyDescent="0.25">
      <c r="A119" s="7"/>
      <c r="B119" s="6" t="s">
        <v>83</v>
      </c>
      <c r="C119" s="6">
        <v>12</v>
      </c>
      <c r="D119" s="8">
        <f t="shared" si="5"/>
        <v>3.8216560509554141</v>
      </c>
      <c r="E119" s="6">
        <v>4</v>
      </c>
      <c r="F119">
        <f t="shared" si="4"/>
        <v>1.4829604559731249</v>
      </c>
      <c r="G119">
        <f t="shared" si="6"/>
        <v>0.69699141430736866</v>
      </c>
      <c r="H119">
        <f t="shared" si="7"/>
        <v>11.470783351173734</v>
      </c>
    </row>
    <row r="120" spans="1:8" ht="15.75" x14ac:dyDescent="0.25">
      <c r="A120" s="7"/>
      <c r="B120" s="6" t="s">
        <v>66</v>
      </c>
      <c r="C120" s="6">
        <v>10</v>
      </c>
      <c r="D120" s="8">
        <f t="shared" si="5"/>
        <v>3.1847133757961781</v>
      </c>
      <c r="E120" s="6">
        <v>4</v>
      </c>
      <c r="F120">
        <f t="shared" si="4"/>
        <v>0.93242369043444173</v>
      </c>
      <c r="G120">
        <f t="shared" si="6"/>
        <v>0.43823913450418761</v>
      </c>
      <c r="H120">
        <f t="shared" si="7"/>
        <v>7.9658217716484252</v>
      </c>
    </row>
    <row r="121" spans="1:8" ht="15.75" x14ac:dyDescent="0.25">
      <c r="A121" s="7" t="s">
        <v>14</v>
      </c>
      <c r="B121" s="6" t="s">
        <v>38</v>
      </c>
      <c r="C121" s="6">
        <v>12</v>
      </c>
      <c r="D121" s="8">
        <f t="shared" si="5"/>
        <v>3.8216560509554141</v>
      </c>
      <c r="E121" s="6">
        <v>4</v>
      </c>
      <c r="F121">
        <f t="shared" si="4"/>
        <v>1.4829604559731249</v>
      </c>
      <c r="G121">
        <f t="shared" si="6"/>
        <v>0.69699141430736866</v>
      </c>
      <c r="H121">
        <f t="shared" si="7"/>
        <v>11.470783351173734</v>
      </c>
    </row>
    <row r="122" spans="1:8" ht="15.75" x14ac:dyDescent="0.25">
      <c r="A122" s="9" t="s">
        <v>7</v>
      </c>
      <c r="B122" s="6" t="s">
        <v>25</v>
      </c>
      <c r="C122" s="6">
        <v>30</v>
      </c>
      <c r="D122" s="8">
        <f t="shared" si="5"/>
        <v>9.5541401273885338</v>
      </c>
      <c r="E122" s="6">
        <v>4</v>
      </c>
      <c r="F122">
        <f t="shared" si="4"/>
        <v>15.271682713902763</v>
      </c>
      <c r="G122">
        <f t="shared" si="6"/>
        <v>7.1776908755342985</v>
      </c>
      <c r="H122">
        <f t="shared" si="7"/>
        <v>71.692395944835823</v>
      </c>
    </row>
    <row r="123" spans="1:8" ht="15.75" x14ac:dyDescent="0.25">
      <c r="A123" s="9" t="s">
        <v>12</v>
      </c>
      <c r="B123" s="6" t="s">
        <v>30</v>
      </c>
      <c r="C123" s="6">
        <v>14</v>
      </c>
      <c r="D123" s="8">
        <f t="shared" si="5"/>
        <v>4.4585987261146496</v>
      </c>
      <c r="E123" s="6">
        <v>4</v>
      </c>
      <c r="F123">
        <f t="shared" si="4"/>
        <v>2.1953772026521454</v>
      </c>
      <c r="G123">
        <f t="shared" si="6"/>
        <v>1.0318272852465082</v>
      </c>
      <c r="H123">
        <f t="shared" si="7"/>
        <v>15.613010672430914</v>
      </c>
    </row>
    <row r="124" spans="1:8" ht="15.75" x14ac:dyDescent="0.25">
      <c r="A124" s="7" t="s">
        <v>78</v>
      </c>
      <c r="B124" s="6" t="s">
        <v>67</v>
      </c>
      <c r="C124" s="6">
        <v>60</v>
      </c>
      <c r="D124" s="8">
        <f t="shared" si="5"/>
        <v>19.108280254777068</v>
      </c>
      <c r="E124" s="6">
        <v>4</v>
      </c>
      <c r="F124">
        <f t="shared" si="4"/>
        <v>89.126783081460587</v>
      </c>
      <c r="G124">
        <f t="shared" si="6"/>
        <v>41.889588048286477</v>
      </c>
      <c r="H124">
        <f t="shared" si="7"/>
        <v>286.76958377934329</v>
      </c>
    </row>
    <row r="125" spans="1:8" ht="15.75" x14ac:dyDescent="0.25">
      <c r="A125" s="7" t="s">
        <v>12</v>
      </c>
      <c r="B125" s="6" t="s">
        <v>30</v>
      </c>
      <c r="C125" s="6">
        <v>25</v>
      </c>
      <c r="D125" s="8">
        <f t="shared" si="5"/>
        <v>7.9617834394904454</v>
      </c>
      <c r="E125" s="6">
        <v>4</v>
      </c>
      <c r="F125">
        <f t="shared" si="4"/>
        <v>9.6021972115884662</v>
      </c>
      <c r="G125">
        <f t="shared" si="6"/>
        <v>4.5130326894465789</v>
      </c>
      <c r="H125">
        <f t="shared" si="7"/>
        <v>49.786386072802657</v>
      </c>
    </row>
    <row r="126" spans="1:8" ht="15.75" x14ac:dyDescent="0.25">
      <c r="A126" s="7" t="s">
        <v>15</v>
      </c>
      <c r="B126" s="6" t="s">
        <v>32</v>
      </c>
      <c r="C126" s="6">
        <v>75</v>
      </c>
      <c r="D126" s="8">
        <f t="shared" si="5"/>
        <v>23.885350318471335</v>
      </c>
      <c r="E126" s="6">
        <v>4</v>
      </c>
      <c r="F126">
        <f t="shared" si="4"/>
        <v>157.26939445669427</v>
      </c>
      <c r="G126">
        <f t="shared" si="6"/>
        <v>73.9166153946463</v>
      </c>
      <c r="H126">
        <f t="shared" si="7"/>
        <v>448.07747465522391</v>
      </c>
    </row>
    <row r="127" spans="1:8" ht="15.75" x14ac:dyDescent="0.25">
      <c r="A127" s="7" t="s">
        <v>82</v>
      </c>
      <c r="B127" s="6" t="s">
        <v>55</v>
      </c>
      <c r="C127" s="6">
        <v>17</v>
      </c>
      <c r="D127" s="8">
        <f t="shared" si="5"/>
        <v>5.4140127388535033</v>
      </c>
      <c r="E127" s="6">
        <v>4</v>
      </c>
      <c r="F127">
        <f t="shared" si="4"/>
        <v>3.5983698908858401</v>
      </c>
      <c r="G127">
        <f t="shared" si="6"/>
        <v>1.6912338487163447</v>
      </c>
      <c r="H127">
        <f t="shared" si="7"/>
        <v>23.021224920063954</v>
      </c>
    </row>
    <row r="128" spans="1:8" ht="15.75" x14ac:dyDescent="0.25">
      <c r="A128" s="7" t="s">
        <v>2</v>
      </c>
      <c r="B128" s="6" t="s">
        <v>20</v>
      </c>
      <c r="C128" s="6">
        <v>16</v>
      </c>
      <c r="D128" s="8">
        <f t="shared" si="5"/>
        <v>5.0955414012738851</v>
      </c>
      <c r="E128" s="6">
        <v>4</v>
      </c>
      <c r="F128">
        <f t="shared" si="4"/>
        <v>3.0838884124204617</v>
      </c>
      <c r="G128">
        <f t="shared" si="6"/>
        <v>1.4494275538376169</v>
      </c>
      <c r="H128">
        <f t="shared" si="7"/>
        <v>20.392503735419968</v>
      </c>
    </row>
    <row r="129" spans="1:8" ht="15.75" x14ac:dyDescent="0.25">
      <c r="A129" s="7" t="s">
        <v>12</v>
      </c>
      <c r="B129" s="6" t="s">
        <v>30</v>
      </c>
      <c r="C129" s="6">
        <v>16</v>
      </c>
      <c r="D129" s="8">
        <f t="shared" si="5"/>
        <v>5.0955414012738851</v>
      </c>
      <c r="E129" s="6">
        <v>4</v>
      </c>
      <c r="F129">
        <f t="shared" si="4"/>
        <v>3.0838884124204617</v>
      </c>
      <c r="G129">
        <f t="shared" si="6"/>
        <v>1.4494275538376169</v>
      </c>
      <c r="H129">
        <f t="shared" si="7"/>
        <v>20.392503735419968</v>
      </c>
    </row>
    <row r="130" spans="1:8" ht="15.75" x14ac:dyDescent="0.25">
      <c r="A130" s="7" t="s">
        <v>2</v>
      </c>
      <c r="B130" s="6" t="s">
        <v>20</v>
      </c>
      <c r="C130" s="6">
        <v>17</v>
      </c>
      <c r="D130" s="8">
        <f t="shared" si="5"/>
        <v>5.4140127388535033</v>
      </c>
      <c r="E130" s="6">
        <v>4</v>
      </c>
      <c r="F130">
        <f t="shared" ref="F130:F193" si="8">EXP(2.545*LN(D130)-3.018)</f>
        <v>3.5983698908858401</v>
      </c>
      <c r="G130">
        <f t="shared" si="6"/>
        <v>1.6912338487163447</v>
      </c>
      <c r="H130">
        <f t="shared" si="7"/>
        <v>23.021224920063954</v>
      </c>
    </row>
    <row r="131" spans="1:8" ht="15.75" x14ac:dyDescent="0.25">
      <c r="A131" s="7" t="s">
        <v>12</v>
      </c>
      <c r="B131" s="6" t="s">
        <v>30</v>
      </c>
      <c r="C131" s="6">
        <v>22</v>
      </c>
      <c r="D131" s="8">
        <f t="shared" ref="D131:D194" si="9">C131/3.14</f>
        <v>7.0063694267515917</v>
      </c>
      <c r="E131" s="6">
        <v>4</v>
      </c>
      <c r="F131">
        <f t="shared" si="8"/>
        <v>6.9355198964445544</v>
      </c>
      <c r="G131">
        <f t="shared" ref="G131:G194" si="10">F131*0.47</f>
        <v>3.2596943513289403</v>
      </c>
      <c r="H131">
        <f t="shared" ref="H131:H194" si="11">PI()*((D131/2)^2)</f>
        <v>38.554577374778376</v>
      </c>
    </row>
    <row r="132" spans="1:8" ht="15.75" x14ac:dyDescent="0.25">
      <c r="A132" s="7" t="s">
        <v>2</v>
      </c>
      <c r="B132" s="6" t="s">
        <v>20</v>
      </c>
      <c r="C132" s="6">
        <v>20.5</v>
      </c>
      <c r="D132" s="8">
        <f t="shared" si="9"/>
        <v>6.5286624203821653</v>
      </c>
      <c r="E132" s="6">
        <v>4</v>
      </c>
      <c r="F132">
        <f t="shared" si="8"/>
        <v>5.7946455460408446</v>
      </c>
      <c r="G132">
        <f t="shared" si="10"/>
        <v>2.7234834066391969</v>
      </c>
      <c r="H132">
        <f t="shared" si="11"/>
        <v>33.476365995352509</v>
      </c>
    </row>
    <row r="133" spans="1:8" ht="15.75" x14ac:dyDescent="0.25">
      <c r="A133" s="7" t="s">
        <v>39</v>
      </c>
      <c r="B133" s="6" t="s">
        <v>31</v>
      </c>
      <c r="C133" s="6">
        <v>65</v>
      </c>
      <c r="D133" s="8">
        <f t="shared" si="9"/>
        <v>20.700636942675157</v>
      </c>
      <c r="E133" s="6">
        <v>4</v>
      </c>
      <c r="F133">
        <f t="shared" si="8"/>
        <v>109.26417524526664</v>
      </c>
      <c r="G133">
        <f t="shared" si="10"/>
        <v>51.354162365275322</v>
      </c>
      <c r="H133">
        <f t="shared" si="11"/>
        <v>336.55596985214595</v>
      </c>
    </row>
    <row r="134" spans="1:8" ht="15.75" x14ac:dyDescent="0.25">
      <c r="A134" s="7" t="s">
        <v>2</v>
      </c>
      <c r="B134" s="6" t="s">
        <v>20</v>
      </c>
      <c r="C134" s="6">
        <v>24</v>
      </c>
      <c r="D134" s="8">
        <f t="shared" si="9"/>
        <v>7.6433121019108281</v>
      </c>
      <c r="E134" s="6">
        <v>4</v>
      </c>
      <c r="F134">
        <f t="shared" si="8"/>
        <v>8.6546778998739011</v>
      </c>
      <c r="G134">
        <f t="shared" si="10"/>
        <v>4.0676986129407329</v>
      </c>
      <c r="H134">
        <f t="shared" si="11"/>
        <v>45.883133404694938</v>
      </c>
    </row>
    <row r="135" spans="1:8" ht="15.75" x14ac:dyDescent="0.25">
      <c r="A135" s="7" t="s">
        <v>39</v>
      </c>
      <c r="B135" s="6" t="s">
        <v>31</v>
      </c>
      <c r="C135" s="6">
        <v>30</v>
      </c>
      <c r="D135" s="8">
        <f t="shared" si="9"/>
        <v>9.5541401273885338</v>
      </c>
      <c r="E135" s="6">
        <v>4</v>
      </c>
      <c r="F135">
        <f t="shared" si="8"/>
        <v>15.271682713902763</v>
      </c>
      <c r="G135">
        <f t="shared" si="10"/>
        <v>7.1776908755342985</v>
      </c>
      <c r="H135">
        <f t="shared" si="11"/>
        <v>71.692395944835823</v>
      </c>
    </row>
    <row r="136" spans="1:8" ht="15.75" x14ac:dyDescent="0.25">
      <c r="A136" s="7" t="s">
        <v>3</v>
      </c>
      <c r="B136" s="6" t="s">
        <v>21</v>
      </c>
      <c r="C136" s="6">
        <v>24</v>
      </c>
      <c r="D136" s="8">
        <f t="shared" si="9"/>
        <v>7.6433121019108281</v>
      </c>
      <c r="E136" s="6">
        <v>4</v>
      </c>
      <c r="F136">
        <f t="shared" si="8"/>
        <v>8.6546778998739011</v>
      </c>
      <c r="G136">
        <f t="shared" si="10"/>
        <v>4.0676986129407329</v>
      </c>
      <c r="H136">
        <f t="shared" si="11"/>
        <v>45.883133404694938</v>
      </c>
    </row>
    <row r="137" spans="1:8" ht="15.75" x14ac:dyDescent="0.25">
      <c r="A137" s="7" t="s">
        <v>12</v>
      </c>
      <c r="B137" s="6" t="s">
        <v>30</v>
      </c>
      <c r="C137" s="6">
        <v>30</v>
      </c>
      <c r="D137" s="8">
        <f t="shared" si="9"/>
        <v>9.5541401273885338</v>
      </c>
      <c r="E137" s="6">
        <v>4</v>
      </c>
      <c r="F137">
        <f t="shared" si="8"/>
        <v>15.271682713902763</v>
      </c>
      <c r="G137">
        <f t="shared" si="10"/>
        <v>7.1776908755342985</v>
      </c>
      <c r="H137">
        <f t="shared" si="11"/>
        <v>71.692395944835823</v>
      </c>
    </row>
    <row r="138" spans="1:8" ht="15.75" x14ac:dyDescent="0.25">
      <c r="A138" s="7" t="s">
        <v>12</v>
      </c>
      <c r="B138" s="6" t="s">
        <v>30</v>
      </c>
      <c r="C138" s="6">
        <v>27</v>
      </c>
      <c r="D138" s="8">
        <f t="shared" si="9"/>
        <v>8.598726114649681</v>
      </c>
      <c r="E138" s="6">
        <v>4</v>
      </c>
      <c r="F138">
        <f t="shared" si="8"/>
        <v>11.679764309136601</v>
      </c>
      <c r="G138">
        <f t="shared" si="10"/>
        <v>5.4894892252942027</v>
      </c>
      <c r="H138">
        <f t="shared" si="11"/>
        <v>58.070840715317019</v>
      </c>
    </row>
    <row r="139" spans="1:8" ht="15.75" x14ac:dyDescent="0.25">
      <c r="A139" s="7" t="s">
        <v>12</v>
      </c>
      <c r="B139" s="6" t="s">
        <v>30</v>
      </c>
      <c r="C139" s="6">
        <v>22</v>
      </c>
      <c r="D139" s="8">
        <f t="shared" si="9"/>
        <v>7.0063694267515917</v>
      </c>
      <c r="E139" s="6">
        <v>4</v>
      </c>
      <c r="F139">
        <f t="shared" si="8"/>
        <v>6.9355198964445544</v>
      </c>
      <c r="G139">
        <f t="shared" si="10"/>
        <v>3.2596943513289403</v>
      </c>
      <c r="H139">
        <f t="shared" si="11"/>
        <v>38.554577374778376</v>
      </c>
    </row>
    <row r="140" spans="1:8" ht="15.75" x14ac:dyDescent="0.25">
      <c r="A140" s="7"/>
      <c r="B140" s="6" t="s">
        <v>52</v>
      </c>
      <c r="C140" s="6">
        <v>10</v>
      </c>
      <c r="D140" s="8">
        <f t="shared" si="9"/>
        <v>3.1847133757961781</v>
      </c>
      <c r="E140" s="6">
        <v>4</v>
      </c>
      <c r="F140">
        <f t="shared" si="8"/>
        <v>0.93242369043444173</v>
      </c>
      <c r="G140">
        <f t="shared" si="10"/>
        <v>0.43823913450418761</v>
      </c>
      <c r="H140">
        <f t="shared" si="11"/>
        <v>7.9658217716484252</v>
      </c>
    </row>
    <row r="141" spans="1:8" ht="15.75" x14ac:dyDescent="0.25">
      <c r="A141" s="7"/>
      <c r="B141" s="6" t="s">
        <v>68</v>
      </c>
      <c r="C141" s="6">
        <v>14</v>
      </c>
      <c r="D141" s="8">
        <f t="shared" si="9"/>
        <v>4.4585987261146496</v>
      </c>
      <c r="E141" s="6">
        <v>4</v>
      </c>
      <c r="F141">
        <f t="shared" si="8"/>
        <v>2.1953772026521454</v>
      </c>
      <c r="G141">
        <f t="shared" si="10"/>
        <v>1.0318272852465082</v>
      </c>
      <c r="H141">
        <f t="shared" si="11"/>
        <v>15.613010672430914</v>
      </c>
    </row>
    <row r="142" spans="1:8" ht="15.75" x14ac:dyDescent="0.25">
      <c r="A142" s="7" t="s">
        <v>15</v>
      </c>
      <c r="B142" s="6" t="s">
        <v>32</v>
      </c>
      <c r="C142" s="6">
        <v>54</v>
      </c>
      <c r="D142" s="8">
        <f t="shared" si="9"/>
        <v>17.197452229299362</v>
      </c>
      <c r="E142" s="6">
        <v>4</v>
      </c>
      <c r="F142">
        <f t="shared" si="8"/>
        <v>68.16405497184239</v>
      </c>
      <c r="G142">
        <f t="shared" si="10"/>
        <v>32.037105836765924</v>
      </c>
      <c r="H142">
        <f t="shared" si="11"/>
        <v>232.28336286126807</v>
      </c>
    </row>
    <row r="143" spans="1:8" ht="15.75" x14ac:dyDescent="0.25">
      <c r="A143" s="7" t="s">
        <v>12</v>
      </c>
      <c r="B143" s="6" t="s">
        <v>30</v>
      </c>
      <c r="C143" s="6">
        <v>10</v>
      </c>
      <c r="D143" s="8">
        <f t="shared" si="9"/>
        <v>3.1847133757961781</v>
      </c>
      <c r="E143" s="6">
        <v>4</v>
      </c>
      <c r="F143">
        <f t="shared" si="8"/>
        <v>0.93242369043444173</v>
      </c>
      <c r="G143">
        <f t="shared" si="10"/>
        <v>0.43823913450418761</v>
      </c>
      <c r="H143">
        <f t="shared" si="11"/>
        <v>7.9658217716484252</v>
      </c>
    </row>
    <row r="144" spans="1:8" ht="15.75" x14ac:dyDescent="0.25">
      <c r="A144" s="7" t="s">
        <v>15</v>
      </c>
      <c r="B144" s="6" t="s">
        <v>32</v>
      </c>
      <c r="C144" s="6">
        <v>10</v>
      </c>
      <c r="D144" s="8">
        <f t="shared" si="9"/>
        <v>3.1847133757961781</v>
      </c>
      <c r="E144" s="6">
        <v>4</v>
      </c>
      <c r="F144">
        <f t="shared" si="8"/>
        <v>0.93242369043444173</v>
      </c>
      <c r="G144">
        <f t="shared" si="10"/>
        <v>0.43823913450418761</v>
      </c>
      <c r="H144">
        <f t="shared" si="11"/>
        <v>7.9658217716484252</v>
      </c>
    </row>
    <row r="145" spans="1:8" ht="15.75" x14ac:dyDescent="0.25">
      <c r="A145" s="7" t="s">
        <v>12</v>
      </c>
      <c r="B145" s="6" t="s">
        <v>30</v>
      </c>
      <c r="C145" s="6">
        <v>24</v>
      </c>
      <c r="D145" s="8">
        <f t="shared" si="9"/>
        <v>7.6433121019108281</v>
      </c>
      <c r="E145" s="6">
        <v>4</v>
      </c>
      <c r="F145">
        <f t="shared" si="8"/>
        <v>8.6546778998739011</v>
      </c>
      <c r="G145">
        <f t="shared" si="10"/>
        <v>4.0676986129407329</v>
      </c>
      <c r="H145">
        <f t="shared" si="11"/>
        <v>45.883133404694938</v>
      </c>
    </row>
    <row r="146" spans="1:8" ht="15.75" x14ac:dyDescent="0.25">
      <c r="A146" s="7" t="s">
        <v>12</v>
      </c>
      <c r="B146" s="6" t="s">
        <v>30</v>
      </c>
      <c r="C146" s="6">
        <v>9</v>
      </c>
      <c r="D146" s="8">
        <f t="shared" si="9"/>
        <v>2.8662420382165603</v>
      </c>
      <c r="E146" s="6">
        <v>4</v>
      </c>
      <c r="F146">
        <f t="shared" si="8"/>
        <v>0.71311650094821233</v>
      </c>
      <c r="G146">
        <f t="shared" si="10"/>
        <v>0.33516475544565977</v>
      </c>
      <c r="H146">
        <f t="shared" si="11"/>
        <v>6.4523156350352249</v>
      </c>
    </row>
    <row r="147" spans="1:8" ht="15.75" x14ac:dyDescent="0.25">
      <c r="A147" s="7" t="s">
        <v>15</v>
      </c>
      <c r="B147" s="6" t="s">
        <v>32</v>
      </c>
      <c r="C147" s="6">
        <v>17</v>
      </c>
      <c r="D147" s="8">
        <f t="shared" si="9"/>
        <v>5.4140127388535033</v>
      </c>
      <c r="E147" s="6">
        <v>4</v>
      </c>
      <c r="F147">
        <f t="shared" si="8"/>
        <v>3.5983698908858401</v>
      </c>
      <c r="G147">
        <f t="shared" si="10"/>
        <v>1.6912338487163447</v>
      </c>
      <c r="H147">
        <f t="shared" si="11"/>
        <v>23.021224920063954</v>
      </c>
    </row>
    <row r="148" spans="1:8" ht="15.75" x14ac:dyDescent="0.25">
      <c r="A148" s="7" t="s">
        <v>75</v>
      </c>
      <c r="B148" s="6" t="s">
        <v>69</v>
      </c>
      <c r="C148" s="6">
        <v>19</v>
      </c>
      <c r="D148" s="8">
        <f t="shared" si="9"/>
        <v>6.0509554140127388</v>
      </c>
      <c r="E148" s="6">
        <v>4</v>
      </c>
      <c r="F148">
        <f t="shared" si="8"/>
        <v>4.7757459239953679</v>
      </c>
      <c r="G148">
        <f t="shared" si="10"/>
        <v>2.2446005842778227</v>
      </c>
      <c r="H148">
        <f t="shared" si="11"/>
        <v>28.756616595650822</v>
      </c>
    </row>
    <row r="149" spans="1:8" ht="15.75" x14ac:dyDescent="0.25">
      <c r="A149" s="7" t="s">
        <v>15</v>
      </c>
      <c r="B149" s="6" t="s">
        <v>32</v>
      </c>
      <c r="C149" s="6">
        <v>13</v>
      </c>
      <c r="D149" s="8">
        <f t="shared" si="9"/>
        <v>4.1401273885350314</v>
      </c>
      <c r="E149" s="6">
        <v>4</v>
      </c>
      <c r="F149">
        <f t="shared" si="8"/>
        <v>1.8180219855478328</v>
      </c>
      <c r="G149">
        <f t="shared" si="10"/>
        <v>0.85447033320748134</v>
      </c>
      <c r="H149">
        <f t="shared" si="11"/>
        <v>13.462238794085838</v>
      </c>
    </row>
    <row r="150" spans="1:8" ht="15.75" x14ac:dyDescent="0.25">
      <c r="A150" s="7" t="s">
        <v>43</v>
      </c>
      <c r="B150" s="6" t="s">
        <v>48</v>
      </c>
      <c r="C150" s="6">
        <v>29</v>
      </c>
      <c r="D150" s="8">
        <f t="shared" si="9"/>
        <v>9.2356687898089174</v>
      </c>
      <c r="E150" s="6">
        <v>4</v>
      </c>
      <c r="F150">
        <f t="shared" si="8"/>
        <v>14.009292529252955</v>
      </c>
      <c r="G150">
        <f t="shared" si="10"/>
        <v>6.5843674887488879</v>
      </c>
      <c r="H150">
        <f t="shared" si="11"/>
        <v>66.992561099563275</v>
      </c>
    </row>
    <row r="151" spans="1:8" ht="15.75" x14ac:dyDescent="0.25">
      <c r="A151" s="7" t="s">
        <v>43</v>
      </c>
      <c r="B151" s="6" t="s">
        <v>48</v>
      </c>
      <c r="C151" s="6">
        <v>60</v>
      </c>
      <c r="D151" s="8">
        <f t="shared" si="9"/>
        <v>19.108280254777068</v>
      </c>
      <c r="E151" s="6">
        <v>4</v>
      </c>
      <c r="F151">
        <f t="shared" si="8"/>
        <v>89.126783081460587</v>
      </c>
      <c r="G151">
        <f t="shared" si="10"/>
        <v>41.889588048286477</v>
      </c>
      <c r="H151">
        <f t="shared" si="11"/>
        <v>286.76958377934329</v>
      </c>
    </row>
    <row r="152" spans="1:8" ht="15.75" x14ac:dyDescent="0.25">
      <c r="A152" s="7" t="s">
        <v>12</v>
      </c>
      <c r="B152" s="6" t="s">
        <v>30</v>
      </c>
      <c r="C152" s="6">
        <v>25</v>
      </c>
      <c r="D152" s="8">
        <f t="shared" si="9"/>
        <v>7.9617834394904454</v>
      </c>
      <c r="E152" s="6">
        <v>4</v>
      </c>
      <c r="F152">
        <f t="shared" si="8"/>
        <v>9.6021972115884662</v>
      </c>
      <c r="G152">
        <f t="shared" si="10"/>
        <v>4.5130326894465789</v>
      </c>
      <c r="H152">
        <f t="shared" si="11"/>
        <v>49.786386072802657</v>
      </c>
    </row>
    <row r="153" spans="1:8" ht="15.75" x14ac:dyDescent="0.25">
      <c r="A153" s="9" t="s">
        <v>11</v>
      </c>
      <c r="B153" s="6" t="s">
        <v>28</v>
      </c>
      <c r="C153" s="6">
        <v>9</v>
      </c>
      <c r="D153" s="8">
        <f t="shared" si="9"/>
        <v>2.8662420382165603</v>
      </c>
      <c r="E153" s="6">
        <v>4</v>
      </c>
      <c r="F153">
        <f t="shared" si="8"/>
        <v>0.71311650094821233</v>
      </c>
      <c r="G153">
        <f t="shared" si="10"/>
        <v>0.33516475544565977</v>
      </c>
      <c r="H153">
        <f t="shared" si="11"/>
        <v>6.4523156350352249</v>
      </c>
    </row>
    <row r="154" spans="1:8" ht="15.75" x14ac:dyDescent="0.25">
      <c r="A154" s="7" t="s">
        <v>80</v>
      </c>
      <c r="B154" s="6" t="s">
        <v>70</v>
      </c>
      <c r="C154" s="6">
        <v>9</v>
      </c>
      <c r="D154" s="8">
        <f t="shared" si="9"/>
        <v>2.8662420382165603</v>
      </c>
      <c r="E154" s="6">
        <v>4</v>
      </c>
      <c r="F154">
        <f t="shared" si="8"/>
        <v>0.71311650094821233</v>
      </c>
      <c r="G154">
        <f t="shared" si="10"/>
        <v>0.33516475544565977</v>
      </c>
      <c r="H154">
        <f t="shared" si="11"/>
        <v>6.4523156350352249</v>
      </c>
    </row>
    <row r="155" spans="1:8" ht="15.75" x14ac:dyDescent="0.25">
      <c r="A155" s="7" t="s">
        <v>1</v>
      </c>
      <c r="B155" s="6" t="s">
        <v>57</v>
      </c>
      <c r="C155" s="6">
        <v>56</v>
      </c>
      <c r="D155" s="8">
        <f t="shared" si="9"/>
        <v>17.834394904458598</v>
      </c>
      <c r="E155" s="6">
        <v>5</v>
      </c>
      <c r="F155">
        <f t="shared" si="8"/>
        <v>74.774209079705855</v>
      </c>
      <c r="G155">
        <f t="shared" si="10"/>
        <v>35.143878267461751</v>
      </c>
      <c r="H155">
        <f t="shared" si="11"/>
        <v>249.80817075889462</v>
      </c>
    </row>
    <row r="156" spans="1:8" ht="15.75" x14ac:dyDescent="0.25">
      <c r="A156" s="7" t="s">
        <v>1</v>
      </c>
      <c r="B156" s="6" t="s">
        <v>57</v>
      </c>
      <c r="C156" s="6">
        <v>84</v>
      </c>
      <c r="D156" s="8">
        <f t="shared" si="9"/>
        <v>26.751592356687897</v>
      </c>
      <c r="E156" s="6">
        <v>5</v>
      </c>
      <c r="F156">
        <f t="shared" si="8"/>
        <v>209.84763657344951</v>
      </c>
      <c r="G156">
        <f t="shared" si="10"/>
        <v>98.628389189521258</v>
      </c>
      <c r="H156">
        <f t="shared" si="11"/>
        <v>562.06838420751296</v>
      </c>
    </row>
    <row r="157" spans="1:8" ht="15.75" x14ac:dyDescent="0.25">
      <c r="A157" s="7" t="s">
        <v>1</v>
      </c>
      <c r="B157" s="6" t="s">
        <v>57</v>
      </c>
      <c r="C157" s="6">
        <v>29</v>
      </c>
      <c r="D157" s="8">
        <f t="shared" si="9"/>
        <v>9.2356687898089174</v>
      </c>
      <c r="E157" s="6">
        <v>5</v>
      </c>
      <c r="F157">
        <f t="shared" si="8"/>
        <v>14.009292529252955</v>
      </c>
      <c r="G157">
        <f t="shared" si="10"/>
        <v>6.5843674887488879</v>
      </c>
      <c r="H157">
        <f t="shared" si="11"/>
        <v>66.992561099563275</v>
      </c>
    </row>
    <row r="158" spans="1:8" ht="15.75" x14ac:dyDescent="0.25">
      <c r="A158" s="9" t="s">
        <v>10</v>
      </c>
      <c r="B158" s="6" t="s">
        <v>27</v>
      </c>
      <c r="C158" s="6">
        <v>10</v>
      </c>
      <c r="D158" s="8">
        <f t="shared" si="9"/>
        <v>3.1847133757961781</v>
      </c>
      <c r="E158" s="6">
        <v>5</v>
      </c>
      <c r="F158">
        <f t="shared" si="8"/>
        <v>0.93242369043444173</v>
      </c>
      <c r="G158">
        <f t="shared" si="10"/>
        <v>0.43823913450418761</v>
      </c>
      <c r="H158">
        <f t="shared" si="11"/>
        <v>7.9658217716484252</v>
      </c>
    </row>
    <row r="159" spans="1:8" ht="15.75" x14ac:dyDescent="0.25">
      <c r="A159" s="9" t="s">
        <v>10</v>
      </c>
      <c r="B159" s="6" t="s">
        <v>27</v>
      </c>
      <c r="C159" s="6">
        <v>10</v>
      </c>
      <c r="D159" s="8">
        <f t="shared" si="9"/>
        <v>3.1847133757961781</v>
      </c>
      <c r="E159" s="6">
        <v>5</v>
      </c>
      <c r="F159">
        <f t="shared" si="8"/>
        <v>0.93242369043444173</v>
      </c>
      <c r="G159">
        <f t="shared" si="10"/>
        <v>0.43823913450418761</v>
      </c>
      <c r="H159">
        <f t="shared" si="11"/>
        <v>7.9658217716484252</v>
      </c>
    </row>
    <row r="160" spans="1:8" ht="15.75" x14ac:dyDescent="0.25">
      <c r="A160" s="7" t="s">
        <v>10</v>
      </c>
      <c r="B160" s="6" t="s">
        <v>27</v>
      </c>
      <c r="C160" s="6">
        <v>7</v>
      </c>
      <c r="D160" s="8">
        <f t="shared" si="9"/>
        <v>2.2292993630573248</v>
      </c>
      <c r="E160" s="6">
        <v>5</v>
      </c>
      <c r="F160">
        <f t="shared" si="8"/>
        <v>0.37617316498000025</v>
      </c>
      <c r="G160">
        <f t="shared" si="10"/>
        <v>0.1768013875406001</v>
      </c>
      <c r="H160">
        <f t="shared" si="11"/>
        <v>3.9032526681077284</v>
      </c>
    </row>
    <row r="161" spans="1:8" ht="15.75" x14ac:dyDescent="0.25">
      <c r="A161" s="7" t="s">
        <v>10</v>
      </c>
      <c r="B161" s="6" t="s">
        <v>27</v>
      </c>
      <c r="C161" s="6">
        <v>10</v>
      </c>
      <c r="D161" s="8">
        <f t="shared" si="9"/>
        <v>3.1847133757961781</v>
      </c>
      <c r="E161" s="6">
        <v>5</v>
      </c>
      <c r="F161">
        <f t="shared" si="8"/>
        <v>0.93242369043444173</v>
      </c>
      <c r="G161">
        <f t="shared" si="10"/>
        <v>0.43823913450418761</v>
      </c>
      <c r="H161">
        <f t="shared" si="11"/>
        <v>7.9658217716484252</v>
      </c>
    </row>
    <row r="162" spans="1:8" ht="15.75" x14ac:dyDescent="0.25">
      <c r="A162" s="7" t="s">
        <v>10</v>
      </c>
      <c r="B162" s="6" t="s">
        <v>27</v>
      </c>
      <c r="C162" s="6">
        <v>7</v>
      </c>
      <c r="D162" s="8">
        <f t="shared" si="9"/>
        <v>2.2292993630573248</v>
      </c>
      <c r="E162" s="6">
        <v>5</v>
      </c>
      <c r="F162">
        <f t="shared" si="8"/>
        <v>0.37617316498000025</v>
      </c>
      <c r="G162">
        <f t="shared" si="10"/>
        <v>0.1768013875406001</v>
      </c>
      <c r="H162">
        <f t="shared" si="11"/>
        <v>3.9032526681077284</v>
      </c>
    </row>
    <row r="163" spans="1:8" ht="15.75" x14ac:dyDescent="0.25">
      <c r="A163" s="7" t="s">
        <v>1</v>
      </c>
      <c r="B163" s="6" t="s">
        <v>57</v>
      </c>
      <c r="C163" s="6">
        <v>23</v>
      </c>
      <c r="D163" s="8">
        <f t="shared" si="9"/>
        <v>7.3248407643312099</v>
      </c>
      <c r="E163" s="6">
        <v>5</v>
      </c>
      <c r="F163">
        <f t="shared" si="8"/>
        <v>7.7662370408352812</v>
      </c>
      <c r="G163">
        <f t="shared" si="10"/>
        <v>3.6501314091925821</v>
      </c>
      <c r="H163">
        <f t="shared" si="11"/>
        <v>42.139197172020175</v>
      </c>
    </row>
    <row r="164" spans="1:8" ht="15.75" x14ac:dyDescent="0.25">
      <c r="A164" s="7" t="s">
        <v>10</v>
      </c>
      <c r="B164" s="6" t="s">
        <v>27</v>
      </c>
      <c r="C164" s="6">
        <v>8</v>
      </c>
      <c r="D164" s="8">
        <f t="shared" si="9"/>
        <v>2.5477707006369426</v>
      </c>
      <c r="E164" s="6">
        <v>5</v>
      </c>
      <c r="F164">
        <f t="shared" si="8"/>
        <v>0.52841765102776583</v>
      </c>
      <c r="G164">
        <f t="shared" si="10"/>
        <v>0.24835629598304992</v>
      </c>
      <c r="H164">
        <f t="shared" si="11"/>
        <v>5.098125933854992</v>
      </c>
    </row>
    <row r="165" spans="1:8" ht="15.75" x14ac:dyDescent="0.25">
      <c r="A165" s="7" t="s">
        <v>10</v>
      </c>
      <c r="B165" s="6" t="s">
        <v>27</v>
      </c>
      <c r="C165" s="6">
        <v>20</v>
      </c>
      <c r="D165" s="8">
        <f t="shared" si="9"/>
        <v>6.3694267515923562</v>
      </c>
      <c r="E165" s="6">
        <v>5</v>
      </c>
      <c r="F165">
        <f t="shared" si="8"/>
        <v>5.4417005351814183</v>
      </c>
      <c r="G165">
        <f t="shared" si="10"/>
        <v>2.5575992515352666</v>
      </c>
      <c r="H165">
        <f t="shared" si="11"/>
        <v>31.863287086593701</v>
      </c>
    </row>
    <row r="166" spans="1:8" ht="15.75" x14ac:dyDescent="0.25">
      <c r="A166" s="7" t="s">
        <v>1</v>
      </c>
      <c r="B166" s="6" t="s">
        <v>57</v>
      </c>
      <c r="C166" s="6">
        <v>47</v>
      </c>
      <c r="D166" s="8">
        <f t="shared" si="9"/>
        <v>14.968152866242038</v>
      </c>
      <c r="E166" s="6">
        <v>5</v>
      </c>
      <c r="F166">
        <f t="shared" si="8"/>
        <v>47.874290165245462</v>
      </c>
      <c r="G166">
        <f t="shared" si="10"/>
        <v>22.500916377665366</v>
      </c>
      <c r="H166">
        <f t="shared" si="11"/>
        <v>175.96500293571373</v>
      </c>
    </row>
    <row r="167" spans="1:8" ht="15.75" x14ac:dyDescent="0.25">
      <c r="A167" s="7" t="s">
        <v>10</v>
      </c>
      <c r="B167" s="6" t="s">
        <v>27</v>
      </c>
      <c r="C167" s="6">
        <v>9</v>
      </c>
      <c r="D167" s="8">
        <f t="shared" si="9"/>
        <v>2.8662420382165603</v>
      </c>
      <c r="E167" s="6">
        <v>5</v>
      </c>
      <c r="F167">
        <f t="shared" si="8"/>
        <v>0.71311650094821233</v>
      </c>
      <c r="G167">
        <f t="shared" si="10"/>
        <v>0.33516475544565977</v>
      </c>
      <c r="H167">
        <f t="shared" si="11"/>
        <v>6.4523156350352249</v>
      </c>
    </row>
    <row r="168" spans="1:8" ht="15.75" x14ac:dyDescent="0.25">
      <c r="A168" s="7" t="s">
        <v>10</v>
      </c>
      <c r="B168" s="6" t="s">
        <v>27</v>
      </c>
      <c r="C168" s="6">
        <v>11</v>
      </c>
      <c r="D168" s="8">
        <f t="shared" si="9"/>
        <v>3.5031847133757958</v>
      </c>
      <c r="E168" s="6">
        <v>5</v>
      </c>
      <c r="F168">
        <f t="shared" si="8"/>
        <v>1.1883864272051015</v>
      </c>
      <c r="G168">
        <f t="shared" si="10"/>
        <v>0.55854162078639769</v>
      </c>
      <c r="H168">
        <f t="shared" si="11"/>
        <v>9.6386443436945939</v>
      </c>
    </row>
    <row r="169" spans="1:8" ht="15.75" x14ac:dyDescent="0.25">
      <c r="A169" s="7" t="s">
        <v>10</v>
      </c>
      <c r="B169" s="6" t="s">
        <v>27</v>
      </c>
      <c r="C169" s="6">
        <v>17</v>
      </c>
      <c r="D169" s="8">
        <f t="shared" si="9"/>
        <v>5.4140127388535033</v>
      </c>
      <c r="E169" s="6">
        <v>5</v>
      </c>
      <c r="F169">
        <f t="shared" si="8"/>
        <v>3.5983698908858401</v>
      </c>
      <c r="G169">
        <f t="shared" si="10"/>
        <v>1.6912338487163447</v>
      </c>
      <c r="H169">
        <f t="shared" si="11"/>
        <v>23.021224920063954</v>
      </c>
    </row>
    <row r="170" spans="1:8" ht="15.75" x14ac:dyDescent="0.25">
      <c r="A170" s="7" t="s">
        <v>10</v>
      </c>
      <c r="B170" s="6" t="s">
        <v>27</v>
      </c>
      <c r="C170" s="6">
        <v>10</v>
      </c>
      <c r="D170" s="8">
        <f t="shared" si="9"/>
        <v>3.1847133757961781</v>
      </c>
      <c r="E170" s="6">
        <v>5</v>
      </c>
      <c r="F170">
        <f t="shared" si="8"/>
        <v>0.93242369043444173</v>
      </c>
      <c r="G170">
        <f t="shared" si="10"/>
        <v>0.43823913450418761</v>
      </c>
      <c r="H170">
        <f t="shared" si="11"/>
        <v>7.9658217716484252</v>
      </c>
    </row>
    <row r="171" spans="1:8" ht="15.75" x14ac:dyDescent="0.25">
      <c r="A171" s="7" t="s">
        <v>10</v>
      </c>
      <c r="B171" s="6" t="s">
        <v>27</v>
      </c>
      <c r="C171" s="6">
        <v>19</v>
      </c>
      <c r="D171" s="8">
        <f t="shared" si="9"/>
        <v>6.0509554140127388</v>
      </c>
      <c r="E171" s="6">
        <v>5</v>
      </c>
      <c r="F171">
        <f t="shared" si="8"/>
        <v>4.7757459239953679</v>
      </c>
      <c r="G171">
        <f t="shared" si="10"/>
        <v>2.2446005842778227</v>
      </c>
      <c r="H171">
        <f t="shared" si="11"/>
        <v>28.756616595650822</v>
      </c>
    </row>
    <row r="172" spans="1:8" ht="15.75" x14ac:dyDescent="0.25">
      <c r="A172" s="7" t="s">
        <v>10</v>
      </c>
      <c r="B172" s="6" t="s">
        <v>27</v>
      </c>
      <c r="C172" s="6">
        <v>16</v>
      </c>
      <c r="D172" s="8">
        <f t="shared" si="9"/>
        <v>5.0955414012738851</v>
      </c>
      <c r="E172" s="6">
        <v>5</v>
      </c>
      <c r="F172">
        <f t="shared" si="8"/>
        <v>3.0838884124204617</v>
      </c>
      <c r="G172">
        <f t="shared" si="10"/>
        <v>1.4494275538376169</v>
      </c>
      <c r="H172">
        <f t="shared" si="11"/>
        <v>20.392503735419968</v>
      </c>
    </row>
    <row r="173" spans="1:8" ht="15.75" x14ac:dyDescent="0.25">
      <c r="A173" s="7" t="s">
        <v>10</v>
      </c>
      <c r="B173" s="6" t="s">
        <v>27</v>
      </c>
      <c r="C173" s="6">
        <v>8</v>
      </c>
      <c r="D173" s="8">
        <f t="shared" si="9"/>
        <v>2.5477707006369426</v>
      </c>
      <c r="E173" s="6">
        <v>5</v>
      </c>
      <c r="F173">
        <f t="shared" si="8"/>
        <v>0.52841765102776583</v>
      </c>
      <c r="G173">
        <f t="shared" si="10"/>
        <v>0.24835629598304992</v>
      </c>
      <c r="H173">
        <f t="shared" si="11"/>
        <v>5.098125933854992</v>
      </c>
    </row>
    <row r="174" spans="1:8" ht="15.75" x14ac:dyDescent="0.25">
      <c r="A174" s="7" t="s">
        <v>10</v>
      </c>
      <c r="B174" s="6" t="s">
        <v>27</v>
      </c>
      <c r="C174" s="6">
        <v>10</v>
      </c>
      <c r="D174" s="8">
        <f t="shared" si="9"/>
        <v>3.1847133757961781</v>
      </c>
      <c r="E174" s="6">
        <v>5</v>
      </c>
      <c r="F174">
        <f t="shared" si="8"/>
        <v>0.93242369043444173</v>
      </c>
      <c r="G174">
        <f t="shared" si="10"/>
        <v>0.43823913450418761</v>
      </c>
      <c r="H174">
        <f t="shared" si="11"/>
        <v>7.9658217716484252</v>
      </c>
    </row>
    <row r="175" spans="1:8" ht="15.75" x14ac:dyDescent="0.25">
      <c r="A175" s="7" t="s">
        <v>10</v>
      </c>
      <c r="B175" s="6" t="s">
        <v>27</v>
      </c>
      <c r="C175" s="6">
        <v>8</v>
      </c>
      <c r="D175" s="8">
        <f t="shared" si="9"/>
        <v>2.5477707006369426</v>
      </c>
      <c r="E175" s="6">
        <v>5</v>
      </c>
      <c r="F175">
        <f t="shared" si="8"/>
        <v>0.52841765102776583</v>
      </c>
      <c r="G175">
        <f t="shared" si="10"/>
        <v>0.24835629598304992</v>
      </c>
      <c r="H175">
        <f t="shared" si="11"/>
        <v>5.098125933854992</v>
      </c>
    </row>
    <row r="176" spans="1:8" ht="15.75" x14ac:dyDescent="0.25">
      <c r="A176" s="7" t="s">
        <v>10</v>
      </c>
      <c r="B176" s="6" t="s">
        <v>27</v>
      </c>
      <c r="C176" s="6">
        <v>8</v>
      </c>
      <c r="D176" s="8">
        <f t="shared" si="9"/>
        <v>2.5477707006369426</v>
      </c>
      <c r="E176" s="6">
        <v>5</v>
      </c>
      <c r="F176">
        <f t="shared" si="8"/>
        <v>0.52841765102776583</v>
      </c>
      <c r="G176">
        <f t="shared" si="10"/>
        <v>0.24835629598304992</v>
      </c>
      <c r="H176">
        <f t="shared" si="11"/>
        <v>5.098125933854992</v>
      </c>
    </row>
    <row r="177" spans="1:8" ht="15.75" x14ac:dyDescent="0.25">
      <c r="A177" s="7" t="s">
        <v>10</v>
      </c>
      <c r="B177" s="6" t="s">
        <v>27</v>
      </c>
      <c r="C177" s="6">
        <v>21</v>
      </c>
      <c r="D177" s="8">
        <f t="shared" si="9"/>
        <v>6.6878980891719744</v>
      </c>
      <c r="E177" s="6">
        <v>5</v>
      </c>
      <c r="F177">
        <f t="shared" si="8"/>
        <v>6.1611446384234441</v>
      </c>
      <c r="G177">
        <f t="shared" si="10"/>
        <v>2.8957379800590184</v>
      </c>
      <c r="H177">
        <f t="shared" si="11"/>
        <v>35.12927401296956</v>
      </c>
    </row>
    <row r="178" spans="1:8" ht="15.75" x14ac:dyDescent="0.25">
      <c r="A178" s="7" t="s">
        <v>10</v>
      </c>
      <c r="B178" s="6" t="s">
        <v>27</v>
      </c>
      <c r="C178" s="6">
        <v>10</v>
      </c>
      <c r="D178" s="8">
        <f t="shared" si="9"/>
        <v>3.1847133757961781</v>
      </c>
      <c r="E178" s="6">
        <v>5</v>
      </c>
      <c r="F178">
        <f t="shared" si="8"/>
        <v>0.93242369043444173</v>
      </c>
      <c r="G178">
        <f t="shared" si="10"/>
        <v>0.43823913450418761</v>
      </c>
      <c r="H178">
        <f t="shared" si="11"/>
        <v>7.9658217716484252</v>
      </c>
    </row>
    <row r="179" spans="1:8" ht="15.75" x14ac:dyDescent="0.25">
      <c r="A179" s="7" t="s">
        <v>10</v>
      </c>
      <c r="B179" s="6" t="s">
        <v>27</v>
      </c>
      <c r="C179" s="6">
        <v>20</v>
      </c>
      <c r="D179" s="8">
        <f t="shared" si="9"/>
        <v>6.3694267515923562</v>
      </c>
      <c r="E179" s="6">
        <v>5</v>
      </c>
      <c r="F179">
        <f t="shared" si="8"/>
        <v>5.4417005351814183</v>
      </c>
      <c r="G179">
        <f t="shared" si="10"/>
        <v>2.5575992515352666</v>
      </c>
      <c r="H179">
        <f t="shared" si="11"/>
        <v>31.863287086593701</v>
      </c>
    </row>
    <row r="180" spans="1:8" ht="15.75" x14ac:dyDescent="0.25">
      <c r="A180" s="7" t="s">
        <v>10</v>
      </c>
      <c r="B180" s="6" t="s">
        <v>27</v>
      </c>
      <c r="C180" s="6">
        <v>16</v>
      </c>
      <c r="D180" s="8">
        <f t="shared" si="9"/>
        <v>5.0955414012738851</v>
      </c>
      <c r="E180" s="6">
        <v>5</v>
      </c>
      <c r="F180">
        <f t="shared" si="8"/>
        <v>3.0838884124204617</v>
      </c>
      <c r="G180">
        <f t="shared" si="10"/>
        <v>1.4494275538376169</v>
      </c>
      <c r="H180">
        <f t="shared" si="11"/>
        <v>20.392503735419968</v>
      </c>
    </row>
    <row r="181" spans="1:8" ht="15.75" x14ac:dyDescent="0.25">
      <c r="A181" s="7" t="s">
        <v>10</v>
      </c>
      <c r="B181" s="6" t="s">
        <v>27</v>
      </c>
      <c r="C181" s="6">
        <v>8</v>
      </c>
      <c r="D181" s="8">
        <f t="shared" si="9"/>
        <v>2.5477707006369426</v>
      </c>
      <c r="E181" s="6">
        <v>5</v>
      </c>
      <c r="F181">
        <f t="shared" si="8"/>
        <v>0.52841765102776583</v>
      </c>
      <c r="G181">
        <f t="shared" si="10"/>
        <v>0.24835629598304992</v>
      </c>
      <c r="H181">
        <f t="shared" si="11"/>
        <v>5.098125933854992</v>
      </c>
    </row>
    <row r="182" spans="1:8" ht="15.75" x14ac:dyDescent="0.25">
      <c r="A182" s="7" t="s">
        <v>10</v>
      </c>
      <c r="B182" s="6" t="s">
        <v>27</v>
      </c>
      <c r="C182" s="6">
        <v>13</v>
      </c>
      <c r="D182" s="8">
        <f t="shared" si="9"/>
        <v>4.1401273885350314</v>
      </c>
      <c r="E182" s="6">
        <v>5</v>
      </c>
      <c r="F182">
        <f t="shared" si="8"/>
        <v>1.8180219855478328</v>
      </c>
      <c r="G182">
        <f t="shared" si="10"/>
        <v>0.85447033320748134</v>
      </c>
      <c r="H182">
        <f t="shared" si="11"/>
        <v>13.462238794085838</v>
      </c>
    </row>
    <row r="183" spans="1:8" ht="15.75" x14ac:dyDescent="0.25">
      <c r="A183" s="7" t="s">
        <v>10</v>
      </c>
      <c r="B183" s="6" t="s">
        <v>27</v>
      </c>
      <c r="C183" s="6">
        <v>8</v>
      </c>
      <c r="D183" s="8">
        <f t="shared" si="9"/>
        <v>2.5477707006369426</v>
      </c>
      <c r="E183" s="6">
        <v>5</v>
      </c>
      <c r="F183">
        <f t="shared" si="8"/>
        <v>0.52841765102776583</v>
      </c>
      <c r="G183">
        <f t="shared" si="10"/>
        <v>0.24835629598304992</v>
      </c>
      <c r="H183">
        <f t="shared" si="11"/>
        <v>5.098125933854992</v>
      </c>
    </row>
    <row r="184" spans="1:8" ht="15.75" x14ac:dyDescent="0.25">
      <c r="A184" s="7" t="s">
        <v>10</v>
      </c>
      <c r="B184" s="6" t="s">
        <v>27</v>
      </c>
      <c r="C184" s="6">
        <v>13</v>
      </c>
      <c r="D184" s="8">
        <f t="shared" si="9"/>
        <v>4.1401273885350314</v>
      </c>
      <c r="E184" s="6">
        <v>5</v>
      </c>
      <c r="F184">
        <f t="shared" si="8"/>
        <v>1.8180219855478328</v>
      </c>
      <c r="G184">
        <f t="shared" si="10"/>
        <v>0.85447033320748134</v>
      </c>
      <c r="H184">
        <f t="shared" si="11"/>
        <v>13.462238794085838</v>
      </c>
    </row>
    <row r="185" spans="1:8" ht="15.75" x14ac:dyDescent="0.25">
      <c r="A185" s="7" t="s">
        <v>10</v>
      </c>
      <c r="B185" s="6" t="s">
        <v>27</v>
      </c>
      <c r="C185" s="6">
        <v>9</v>
      </c>
      <c r="D185" s="8">
        <f t="shared" si="9"/>
        <v>2.8662420382165603</v>
      </c>
      <c r="E185" s="6">
        <v>5</v>
      </c>
      <c r="F185">
        <f t="shared" si="8"/>
        <v>0.71311650094821233</v>
      </c>
      <c r="G185">
        <f t="shared" si="10"/>
        <v>0.33516475544565977</v>
      </c>
      <c r="H185">
        <f t="shared" si="11"/>
        <v>6.4523156350352249</v>
      </c>
    </row>
    <row r="186" spans="1:8" ht="15.75" x14ac:dyDescent="0.25">
      <c r="A186" s="7" t="s">
        <v>10</v>
      </c>
      <c r="B186" s="6" t="s">
        <v>27</v>
      </c>
      <c r="C186" s="6">
        <v>13</v>
      </c>
      <c r="D186" s="8">
        <f t="shared" si="9"/>
        <v>4.1401273885350314</v>
      </c>
      <c r="E186" s="6">
        <v>5</v>
      </c>
      <c r="F186">
        <f t="shared" si="8"/>
        <v>1.8180219855478328</v>
      </c>
      <c r="G186">
        <f t="shared" si="10"/>
        <v>0.85447033320748134</v>
      </c>
      <c r="H186">
        <f t="shared" si="11"/>
        <v>13.462238794085838</v>
      </c>
    </row>
    <row r="187" spans="1:8" ht="15.75" x14ac:dyDescent="0.25">
      <c r="A187" s="7" t="s">
        <v>10</v>
      </c>
      <c r="B187" s="6" t="s">
        <v>27</v>
      </c>
      <c r="C187" s="6">
        <v>14</v>
      </c>
      <c r="D187" s="8">
        <f t="shared" si="9"/>
        <v>4.4585987261146496</v>
      </c>
      <c r="E187" s="6">
        <v>5</v>
      </c>
      <c r="F187">
        <f t="shared" si="8"/>
        <v>2.1953772026521454</v>
      </c>
      <c r="G187">
        <f t="shared" si="10"/>
        <v>1.0318272852465082</v>
      </c>
      <c r="H187">
        <f t="shared" si="11"/>
        <v>15.613010672430914</v>
      </c>
    </row>
    <row r="188" spans="1:8" ht="15.75" x14ac:dyDescent="0.25">
      <c r="A188" s="7"/>
      <c r="B188" s="6" t="s">
        <v>71</v>
      </c>
      <c r="C188" s="6">
        <v>8</v>
      </c>
      <c r="D188" s="8">
        <f t="shared" si="9"/>
        <v>2.5477707006369426</v>
      </c>
      <c r="E188" s="6">
        <v>5</v>
      </c>
      <c r="F188">
        <f t="shared" si="8"/>
        <v>0.52841765102776583</v>
      </c>
      <c r="G188">
        <f t="shared" si="10"/>
        <v>0.24835629598304992</v>
      </c>
      <c r="H188">
        <f t="shared" si="11"/>
        <v>5.098125933854992</v>
      </c>
    </row>
    <row r="189" spans="1:8" ht="15.75" x14ac:dyDescent="0.25">
      <c r="A189" s="7" t="s">
        <v>10</v>
      </c>
      <c r="B189" s="6" t="s">
        <v>27</v>
      </c>
      <c r="C189" s="6">
        <v>8</v>
      </c>
      <c r="D189" s="8">
        <f t="shared" si="9"/>
        <v>2.5477707006369426</v>
      </c>
      <c r="E189" s="6">
        <v>5</v>
      </c>
      <c r="F189">
        <f t="shared" si="8"/>
        <v>0.52841765102776583</v>
      </c>
      <c r="G189">
        <f t="shared" si="10"/>
        <v>0.24835629598304992</v>
      </c>
      <c r="H189">
        <f t="shared" si="11"/>
        <v>5.098125933854992</v>
      </c>
    </row>
    <row r="190" spans="1:8" ht="15.75" x14ac:dyDescent="0.25">
      <c r="A190" s="7" t="s">
        <v>10</v>
      </c>
      <c r="B190" s="6" t="s">
        <v>27</v>
      </c>
      <c r="C190" s="6">
        <v>8</v>
      </c>
      <c r="D190" s="8">
        <f t="shared" si="9"/>
        <v>2.5477707006369426</v>
      </c>
      <c r="E190" s="6">
        <v>5</v>
      </c>
      <c r="F190">
        <f t="shared" si="8"/>
        <v>0.52841765102776583</v>
      </c>
      <c r="G190">
        <f t="shared" si="10"/>
        <v>0.24835629598304992</v>
      </c>
      <c r="H190">
        <f t="shared" si="11"/>
        <v>5.098125933854992</v>
      </c>
    </row>
    <row r="191" spans="1:8" ht="15.75" x14ac:dyDescent="0.25">
      <c r="A191" s="7" t="s">
        <v>10</v>
      </c>
      <c r="B191" s="6" t="s">
        <v>27</v>
      </c>
      <c r="C191" s="6">
        <v>21</v>
      </c>
      <c r="D191" s="8">
        <f t="shared" si="9"/>
        <v>6.6878980891719744</v>
      </c>
      <c r="E191" s="6">
        <v>5</v>
      </c>
      <c r="F191">
        <f t="shared" si="8"/>
        <v>6.1611446384234441</v>
      </c>
      <c r="G191">
        <f t="shared" si="10"/>
        <v>2.8957379800590184</v>
      </c>
      <c r="H191">
        <f t="shared" si="11"/>
        <v>35.12927401296956</v>
      </c>
    </row>
    <row r="192" spans="1:8" ht="15.75" x14ac:dyDescent="0.25">
      <c r="A192" s="7" t="s">
        <v>10</v>
      </c>
      <c r="B192" s="6" t="s">
        <v>27</v>
      </c>
      <c r="C192" s="6">
        <v>10</v>
      </c>
      <c r="D192" s="8">
        <f t="shared" si="9"/>
        <v>3.1847133757961781</v>
      </c>
      <c r="E192" s="6">
        <v>5</v>
      </c>
      <c r="F192">
        <f t="shared" si="8"/>
        <v>0.93242369043444173</v>
      </c>
      <c r="G192">
        <f t="shared" si="10"/>
        <v>0.43823913450418761</v>
      </c>
      <c r="H192">
        <f t="shared" si="11"/>
        <v>7.9658217716484252</v>
      </c>
    </row>
    <row r="193" spans="1:8" ht="15.75" x14ac:dyDescent="0.25">
      <c r="A193" s="7" t="s">
        <v>10</v>
      </c>
      <c r="B193" s="6" t="s">
        <v>27</v>
      </c>
      <c r="C193" s="6">
        <v>11</v>
      </c>
      <c r="D193" s="8">
        <f t="shared" si="9"/>
        <v>3.5031847133757958</v>
      </c>
      <c r="E193" s="6">
        <v>5</v>
      </c>
      <c r="F193">
        <f t="shared" si="8"/>
        <v>1.1883864272051015</v>
      </c>
      <c r="G193">
        <f t="shared" si="10"/>
        <v>0.55854162078639769</v>
      </c>
      <c r="H193">
        <f t="shared" si="11"/>
        <v>9.6386443436945939</v>
      </c>
    </row>
    <row r="194" spans="1:8" ht="15.75" x14ac:dyDescent="0.25">
      <c r="A194" s="7" t="s">
        <v>10</v>
      </c>
      <c r="B194" s="6" t="s">
        <v>27</v>
      </c>
      <c r="C194" s="6">
        <v>11</v>
      </c>
      <c r="D194" s="8">
        <f t="shared" si="9"/>
        <v>3.5031847133757958</v>
      </c>
      <c r="E194" s="6">
        <v>5</v>
      </c>
      <c r="F194">
        <f t="shared" ref="F194:F257" si="12">EXP(2.545*LN(D194)-3.018)</f>
        <v>1.1883864272051015</v>
      </c>
      <c r="G194">
        <f t="shared" si="10"/>
        <v>0.55854162078639769</v>
      </c>
      <c r="H194">
        <f t="shared" si="11"/>
        <v>9.6386443436945939</v>
      </c>
    </row>
    <row r="195" spans="1:8" ht="15.75" x14ac:dyDescent="0.25">
      <c r="A195" s="7" t="s">
        <v>10</v>
      </c>
      <c r="B195" s="6" t="s">
        <v>27</v>
      </c>
      <c r="C195" s="6">
        <v>13</v>
      </c>
      <c r="D195" s="8">
        <f t="shared" ref="D195:D258" si="13">C195/3.14</f>
        <v>4.1401273885350314</v>
      </c>
      <c r="E195" s="6">
        <v>5</v>
      </c>
      <c r="F195">
        <f t="shared" si="12"/>
        <v>1.8180219855478328</v>
      </c>
      <c r="G195">
        <f t="shared" ref="G195:G258" si="14">F195*0.47</f>
        <v>0.85447033320748134</v>
      </c>
      <c r="H195">
        <f t="shared" ref="H195:H258" si="15">PI()*((D195/2)^2)</f>
        <v>13.462238794085838</v>
      </c>
    </row>
    <row r="196" spans="1:8" ht="15.75" x14ac:dyDescent="0.25">
      <c r="A196" s="7" t="s">
        <v>10</v>
      </c>
      <c r="B196" s="6" t="s">
        <v>27</v>
      </c>
      <c r="C196" s="6">
        <v>9</v>
      </c>
      <c r="D196" s="8">
        <f t="shared" si="13"/>
        <v>2.8662420382165603</v>
      </c>
      <c r="E196" s="6">
        <v>5</v>
      </c>
      <c r="F196">
        <f t="shared" si="12"/>
        <v>0.71311650094821233</v>
      </c>
      <c r="G196">
        <f t="shared" si="14"/>
        <v>0.33516475544565977</v>
      </c>
      <c r="H196">
        <f t="shared" si="15"/>
        <v>6.4523156350352249</v>
      </c>
    </row>
    <row r="197" spans="1:8" ht="15.75" x14ac:dyDescent="0.25">
      <c r="A197" s="7" t="s">
        <v>10</v>
      </c>
      <c r="B197" s="6" t="s">
        <v>27</v>
      </c>
      <c r="C197" s="6">
        <v>19</v>
      </c>
      <c r="D197" s="8">
        <f t="shared" si="13"/>
        <v>6.0509554140127388</v>
      </c>
      <c r="E197" s="6">
        <v>5</v>
      </c>
      <c r="F197">
        <f t="shared" si="12"/>
        <v>4.7757459239953679</v>
      </c>
      <c r="G197">
        <f t="shared" si="14"/>
        <v>2.2446005842778227</v>
      </c>
      <c r="H197">
        <f t="shared" si="15"/>
        <v>28.756616595650822</v>
      </c>
    </row>
    <row r="198" spans="1:8" ht="15.75" x14ac:dyDescent="0.25">
      <c r="A198" s="7" t="s">
        <v>10</v>
      </c>
      <c r="B198" s="6" t="s">
        <v>27</v>
      </c>
      <c r="C198" s="6">
        <v>8</v>
      </c>
      <c r="D198" s="8">
        <f t="shared" si="13"/>
        <v>2.5477707006369426</v>
      </c>
      <c r="E198" s="6">
        <v>5</v>
      </c>
      <c r="F198">
        <f t="shared" si="12"/>
        <v>0.52841765102776583</v>
      </c>
      <c r="G198">
        <f t="shared" si="14"/>
        <v>0.24835629598304992</v>
      </c>
      <c r="H198">
        <f t="shared" si="15"/>
        <v>5.098125933854992</v>
      </c>
    </row>
    <row r="199" spans="1:8" ht="15.75" x14ac:dyDescent="0.25">
      <c r="A199" s="7" t="s">
        <v>10</v>
      </c>
      <c r="B199" s="6" t="s">
        <v>27</v>
      </c>
      <c r="C199" s="6">
        <v>19</v>
      </c>
      <c r="D199" s="8">
        <f t="shared" si="13"/>
        <v>6.0509554140127388</v>
      </c>
      <c r="E199" s="6">
        <v>5</v>
      </c>
      <c r="F199">
        <f t="shared" si="12"/>
        <v>4.7757459239953679</v>
      </c>
      <c r="G199">
        <f t="shared" si="14"/>
        <v>2.2446005842778227</v>
      </c>
      <c r="H199">
        <f t="shared" si="15"/>
        <v>28.756616595650822</v>
      </c>
    </row>
    <row r="200" spans="1:8" ht="15.75" x14ac:dyDescent="0.25">
      <c r="A200" s="7" t="s">
        <v>10</v>
      </c>
      <c r="B200" s="6" t="s">
        <v>27</v>
      </c>
      <c r="C200" s="6">
        <v>9</v>
      </c>
      <c r="D200" s="8">
        <f t="shared" si="13"/>
        <v>2.8662420382165603</v>
      </c>
      <c r="E200" s="6">
        <v>5</v>
      </c>
      <c r="F200">
        <f t="shared" si="12"/>
        <v>0.71311650094821233</v>
      </c>
      <c r="G200">
        <f t="shared" si="14"/>
        <v>0.33516475544565977</v>
      </c>
      <c r="H200">
        <f t="shared" si="15"/>
        <v>6.4523156350352249</v>
      </c>
    </row>
    <row r="201" spans="1:8" ht="15.75" x14ac:dyDescent="0.25">
      <c r="A201" s="7" t="s">
        <v>10</v>
      </c>
      <c r="B201" s="6" t="s">
        <v>27</v>
      </c>
      <c r="C201" s="6">
        <v>14</v>
      </c>
      <c r="D201" s="8">
        <f t="shared" si="13"/>
        <v>4.4585987261146496</v>
      </c>
      <c r="E201" s="6">
        <v>5</v>
      </c>
      <c r="F201">
        <f t="shared" si="12"/>
        <v>2.1953772026521454</v>
      </c>
      <c r="G201">
        <f t="shared" si="14"/>
        <v>1.0318272852465082</v>
      </c>
      <c r="H201">
        <f t="shared" si="15"/>
        <v>15.613010672430914</v>
      </c>
    </row>
    <row r="202" spans="1:8" ht="15.75" x14ac:dyDescent="0.25">
      <c r="A202" s="7" t="s">
        <v>10</v>
      </c>
      <c r="B202" s="6" t="s">
        <v>27</v>
      </c>
      <c r="C202" s="6">
        <v>7</v>
      </c>
      <c r="D202" s="8">
        <f t="shared" si="13"/>
        <v>2.2292993630573248</v>
      </c>
      <c r="E202" s="6">
        <v>5</v>
      </c>
      <c r="F202">
        <f t="shared" si="12"/>
        <v>0.37617316498000025</v>
      </c>
      <c r="G202">
        <f t="shared" si="14"/>
        <v>0.1768013875406001</v>
      </c>
      <c r="H202">
        <f t="shared" si="15"/>
        <v>3.9032526681077284</v>
      </c>
    </row>
    <row r="203" spans="1:8" ht="15.75" x14ac:dyDescent="0.25">
      <c r="A203" s="7" t="s">
        <v>10</v>
      </c>
      <c r="B203" s="6" t="s">
        <v>27</v>
      </c>
      <c r="C203" s="6">
        <v>14</v>
      </c>
      <c r="D203" s="8">
        <f t="shared" si="13"/>
        <v>4.4585987261146496</v>
      </c>
      <c r="E203" s="6">
        <v>5</v>
      </c>
      <c r="F203">
        <f t="shared" si="12"/>
        <v>2.1953772026521454</v>
      </c>
      <c r="G203">
        <f t="shared" si="14"/>
        <v>1.0318272852465082</v>
      </c>
      <c r="H203">
        <f t="shared" si="15"/>
        <v>15.613010672430914</v>
      </c>
    </row>
    <row r="204" spans="1:8" ht="15.75" x14ac:dyDescent="0.25">
      <c r="A204" s="7" t="s">
        <v>10</v>
      </c>
      <c r="B204" s="6" t="s">
        <v>27</v>
      </c>
      <c r="C204" s="6">
        <v>7</v>
      </c>
      <c r="D204" s="8">
        <f t="shared" si="13"/>
        <v>2.2292993630573248</v>
      </c>
      <c r="E204" s="6">
        <v>5</v>
      </c>
      <c r="F204">
        <f t="shared" si="12"/>
        <v>0.37617316498000025</v>
      </c>
      <c r="G204">
        <f t="shared" si="14"/>
        <v>0.1768013875406001</v>
      </c>
      <c r="H204">
        <f t="shared" si="15"/>
        <v>3.9032526681077284</v>
      </c>
    </row>
    <row r="205" spans="1:8" ht="15.75" x14ac:dyDescent="0.25">
      <c r="A205" s="7" t="s">
        <v>10</v>
      </c>
      <c r="B205" s="6" t="s">
        <v>27</v>
      </c>
      <c r="C205" s="6">
        <v>23</v>
      </c>
      <c r="D205" s="8">
        <f t="shared" si="13"/>
        <v>7.3248407643312099</v>
      </c>
      <c r="E205" s="6">
        <v>5</v>
      </c>
      <c r="F205">
        <f t="shared" si="12"/>
        <v>7.7662370408352812</v>
      </c>
      <c r="G205">
        <f t="shared" si="14"/>
        <v>3.6501314091925821</v>
      </c>
      <c r="H205">
        <f t="shared" si="15"/>
        <v>42.139197172020175</v>
      </c>
    </row>
    <row r="206" spans="1:8" ht="15.75" x14ac:dyDescent="0.25">
      <c r="A206" s="7" t="s">
        <v>10</v>
      </c>
      <c r="B206" s="6" t="s">
        <v>27</v>
      </c>
      <c r="C206" s="6">
        <v>7</v>
      </c>
      <c r="D206" s="8">
        <f t="shared" si="13"/>
        <v>2.2292993630573248</v>
      </c>
      <c r="E206" s="6">
        <v>5</v>
      </c>
      <c r="F206">
        <f t="shared" si="12"/>
        <v>0.37617316498000025</v>
      </c>
      <c r="G206">
        <f t="shared" si="14"/>
        <v>0.1768013875406001</v>
      </c>
      <c r="H206">
        <f t="shared" si="15"/>
        <v>3.9032526681077284</v>
      </c>
    </row>
    <row r="207" spans="1:8" ht="15.75" x14ac:dyDescent="0.25">
      <c r="A207" s="7" t="s">
        <v>10</v>
      </c>
      <c r="B207" s="6" t="s">
        <v>27</v>
      </c>
      <c r="C207" s="6">
        <v>21</v>
      </c>
      <c r="D207" s="8">
        <f t="shared" si="13"/>
        <v>6.6878980891719744</v>
      </c>
      <c r="E207" s="6">
        <v>5</v>
      </c>
      <c r="F207">
        <f t="shared" si="12"/>
        <v>6.1611446384234441</v>
      </c>
      <c r="G207">
        <f t="shared" si="14"/>
        <v>2.8957379800590184</v>
      </c>
      <c r="H207">
        <f t="shared" si="15"/>
        <v>35.12927401296956</v>
      </c>
    </row>
    <row r="208" spans="1:8" ht="15.75" x14ac:dyDescent="0.25">
      <c r="A208" s="7" t="s">
        <v>10</v>
      </c>
      <c r="B208" s="6" t="s">
        <v>27</v>
      </c>
      <c r="C208" s="6">
        <v>9</v>
      </c>
      <c r="D208" s="8">
        <f t="shared" si="13"/>
        <v>2.8662420382165603</v>
      </c>
      <c r="E208" s="6">
        <v>5</v>
      </c>
      <c r="F208">
        <f t="shared" si="12"/>
        <v>0.71311650094821233</v>
      </c>
      <c r="G208">
        <f t="shared" si="14"/>
        <v>0.33516475544565977</v>
      </c>
      <c r="H208">
        <f t="shared" si="15"/>
        <v>6.4523156350352249</v>
      </c>
    </row>
    <row r="209" spans="1:8" ht="15.75" x14ac:dyDescent="0.25">
      <c r="A209" s="7" t="s">
        <v>10</v>
      </c>
      <c r="B209" s="6" t="s">
        <v>27</v>
      </c>
      <c r="C209" s="6">
        <v>17</v>
      </c>
      <c r="D209" s="8">
        <f t="shared" si="13"/>
        <v>5.4140127388535033</v>
      </c>
      <c r="E209" s="6">
        <v>5</v>
      </c>
      <c r="F209">
        <f t="shared" si="12"/>
        <v>3.5983698908858401</v>
      </c>
      <c r="G209">
        <f t="shared" si="14"/>
        <v>1.6912338487163447</v>
      </c>
      <c r="H209">
        <f t="shared" si="15"/>
        <v>23.021224920063954</v>
      </c>
    </row>
    <row r="210" spans="1:8" ht="15.75" x14ac:dyDescent="0.25">
      <c r="A210" s="7" t="s">
        <v>10</v>
      </c>
      <c r="B210" s="6" t="s">
        <v>27</v>
      </c>
      <c r="C210" s="6">
        <v>10</v>
      </c>
      <c r="D210" s="8">
        <f t="shared" si="13"/>
        <v>3.1847133757961781</v>
      </c>
      <c r="E210" s="6">
        <v>5</v>
      </c>
      <c r="F210">
        <f t="shared" si="12"/>
        <v>0.93242369043444173</v>
      </c>
      <c r="G210">
        <f t="shared" si="14"/>
        <v>0.43823913450418761</v>
      </c>
      <c r="H210">
        <f t="shared" si="15"/>
        <v>7.9658217716484252</v>
      </c>
    </row>
    <row r="211" spans="1:8" ht="15.75" x14ac:dyDescent="0.25">
      <c r="A211" s="7" t="s">
        <v>10</v>
      </c>
      <c r="B211" s="6" t="s">
        <v>27</v>
      </c>
      <c r="C211" s="6">
        <v>11</v>
      </c>
      <c r="D211" s="8">
        <f t="shared" si="13"/>
        <v>3.5031847133757958</v>
      </c>
      <c r="E211" s="6">
        <v>5</v>
      </c>
      <c r="F211">
        <f t="shared" si="12"/>
        <v>1.1883864272051015</v>
      </c>
      <c r="G211">
        <f t="shared" si="14"/>
        <v>0.55854162078639769</v>
      </c>
      <c r="H211">
        <f t="shared" si="15"/>
        <v>9.6386443436945939</v>
      </c>
    </row>
    <row r="212" spans="1:8" ht="15.75" x14ac:dyDescent="0.25">
      <c r="A212" s="7"/>
      <c r="B212" s="6" t="s">
        <v>45</v>
      </c>
      <c r="C212" s="6">
        <v>25</v>
      </c>
      <c r="D212" s="8">
        <f t="shared" si="13"/>
        <v>7.9617834394904454</v>
      </c>
      <c r="E212" s="6">
        <v>5</v>
      </c>
      <c r="F212">
        <f t="shared" si="12"/>
        <v>9.6021972115884662</v>
      </c>
      <c r="G212">
        <f t="shared" si="14"/>
        <v>4.5130326894465789</v>
      </c>
      <c r="H212">
        <f t="shared" si="15"/>
        <v>49.786386072802657</v>
      </c>
    </row>
    <row r="213" spans="1:8" ht="15.75" x14ac:dyDescent="0.25">
      <c r="A213" s="10" t="s">
        <v>18</v>
      </c>
      <c r="B213" s="6" t="s">
        <v>33</v>
      </c>
      <c r="C213" s="6">
        <v>11</v>
      </c>
      <c r="D213" s="8">
        <f t="shared" si="13"/>
        <v>3.5031847133757958</v>
      </c>
      <c r="E213" s="6">
        <v>5</v>
      </c>
      <c r="F213">
        <f t="shared" si="12"/>
        <v>1.1883864272051015</v>
      </c>
      <c r="G213">
        <f t="shared" si="14"/>
        <v>0.55854162078639769</v>
      </c>
      <c r="H213">
        <f t="shared" si="15"/>
        <v>9.6386443436945939</v>
      </c>
    </row>
    <row r="214" spans="1:8" ht="15.75" x14ac:dyDescent="0.25">
      <c r="A214" s="7" t="s">
        <v>18</v>
      </c>
      <c r="B214" s="6" t="s">
        <v>33</v>
      </c>
      <c r="C214" s="6">
        <v>18</v>
      </c>
      <c r="D214" s="8">
        <f t="shared" si="13"/>
        <v>5.7324840764331206</v>
      </c>
      <c r="E214" s="6">
        <v>5</v>
      </c>
      <c r="F214">
        <f t="shared" si="12"/>
        <v>4.1618059307872386</v>
      </c>
      <c r="G214">
        <f t="shared" si="14"/>
        <v>1.9560487874700021</v>
      </c>
      <c r="H214">
        <f t="shared" si="15"/>
        <v>25.809262540140899</v>
      </c>
    </row>
    <row r="215" spans="1:8" ht="15.75" x14ac:dyDescent="0.25">
      <c r="A215" s="7" t="s">
        <v>1</v>
      </c>
      <c r="B215" s="6" t="s">
        <v>57</v>
      </c>
      <c r="C215" s="6">
        <v>83</v>
      </c>
      <c r="D215" s="8">
        <f t="shared" si="13"/>
        <v>26.433121019108277</v>
      </c>
      <c r="E215" s="6">
        <v>5</v>
      </c>
      <c r="F215">
        <f t="shared" si="12"/>
        <v>203.54809602185563</v>
      </c>
      <c r="G215">
        <f t="shared" si="14"/>
        <v>95.667605130272136</v>
      </c>
      <c r="H215">
        <f t="shared" si="15"/>
        <v>548.76546184886001</v>
      </c>
    </row>
    <row r="216" spans="1:8" ht="15.75" x14ac:dyDescent="0.25">
      <c r="A216" s="7" t="s">
        <v>10</v>
      </c>
      <c r="B216" s="6" t="s">
        <v>27</v>
      </c>
      <c r="C216" s="6">
        <v>13</v>
      </c>
      <c r="D216" s="8">
        <f t="shared" si="13"/>
        <v>4.1401273885350314</v>
      </c>
      <c r="E216" s="6">
        <v>5</v>
      </c>
      <c r="F216">
        <f t="shared" si="12"/>
        <v>1.8180219855478328</v>
      </c>
      <c r="G216">
        <f t="shared" si="14"/>
        <v>0.85447033320748134</v>
      </c>
      <c r="H216">
        <f t="shared" si="15"/>
        <v>13.462238794085838</v>
      </c>
    </row>
    <row r="217" spans="1:8" ht="15.75" x14ac:dyDescent="0.25">
      <c r="A217" s="7" t="s">
        <v>10</v>
      </c>
      <c r="B217" s="6" t="s">
        <v>27</v>
      </c>
      <c r="C217" s="6">
        <v>21</v>
      </c>
      <c r="D217" s="8">
        <f t="shared" si="13"/>
        <v>6.6878980891719744</v>
      </c>
      <c r="E217" s="6">
        <v>5</v>
      </c>
      <c r="F217">
        <f t="shared" si="12"/>
        <v>6.1611446384234441</v>
      </c>
      <c r="G217">
        <f t="shared" si="14"/>
        <v>2.8957379800590184</v>
      </c>
      <c r="H217">
        <f t="shared" si="15"/>
        <v>35.12927401296956</v>
      </c>
    </row>
    <row r="218" spans="1:8" ht="15.75" x14ac:dyDescent="0.25">
      <c r="A218" s="7" t="s">
        <v>10</v>
      </c>
      <c r="B218" s="6" t="s">
        <v>27</v>
      </c>
      <c r="C218" s="6">
        <v>25</v>
      </c>
      <c r="D218" s="8">
        <f t="shared" si="13"/>
        <v>7.9617834394904454</v>
      </c>
      <c r="E218" s="6">
        <v>5</v>
      </c>
      <c r="F218">
        <f t="shared" si="12"/>
        <v>9.6021972115884662</v>
      </c>
      <c r="G218">
        <f t="shared" si="14"/>
        <v>4.5130326894465789</v>
      </c>
      <c r="H218">
        <f t="shared" si="15"/>
        <v>49.786386072802657</v>
      </c>
    </row>
    <row r="219" spans="1:8" ht="15.75" x14ac:dyDescent="0.25">
      <c r="A219" s="7" t="s">
        <v>5</v>
      </c>
      <c r="B219" s="6" t="s">
        <v>23</v>
      </c>
      <c r="C219" s="6">
        <v>35</v>
      </c>
      <c r="D219" s="8">
        <f t="shared" si="13"/>
        <v>11.146496815286623</v>
      </c>
      <c r="E219" s="6">
        <v>5</v>
      </c>
      <c r="F219">
        <f t="shared" si="12"/>
        <v>22.608225284226034</v>
      </c>
      <c r="G219">
        <f t="shared" si="14"/>
        <v>10.625865883586235</v>
      </c>
      <c r="H219">
        <f t="shared" si="15"/>
        <v>97.581316702693215</v>
      </c>
    </row>
    <row r="220" spans="1:8" ht="15.75" x14ac:dyDescent="0.25">
      <c r="A220" s="7" t="s">
        <v>5</v>
      </c>
      <c r="B220" s="6" t="s">
        <v>23</v>
      </c>
      <c r="C220" s="6">
        <v>10</v>
      </c>
      <c r="D220" s="8">
        <f t="shared" si="13"/>
        <v>3.1847133757961781</v>
      </c>
      <c r="E220" s="6">
        <v>5</v>
      </c>
      <c r="F220">
        <f t="shared" si="12"/>
        <v>0.93242369043444173</v>
      </c>
      <c r="G220">
        <f t="shared" si="14"/>
        <v>0.43823913450418761</v>
      </c>
      <c r="H220">
        <f t="shared" si="15"/>
        <v>7.9658217716484252</v>
      </c>
    </row>
    <row r="221" spans="1:8" ht="15.75" x14ac:dyDescent="0.25">
      <c r="A221" s="7" t="s">
        <v>13</v>
      </c>
      <c r="B221" s="6" t="s">
        <v>58</v>
      </c>
      <c r="C221" s="6">
        <v>11.5</v>
      </c>
      <c r="D221" s="8">
        <f t="shared" si="13"/>
        <v>3.6624203821656049</v>
      </c>
      <c r="E221" s="6">
        <v>5</v>
      </c>
      <c r="F221">
        <f t="shared" si="12"/>
        <v>1.3307280243716826</v>
      </c>
      <c r="G221">
        <f t="shared" si="14"/>
        <v>0.62544217145469083</v>
      </c>
      <c r="H221">
        <f t="shared" si="15"/>
        <v>10.534799293005044</v>
      </c>
    </row>
    <row r="222" spans="1:8" ht="15.75" x14ac:dyDescent="0.25">
      <c r="A222" s="7" t="s">
        <v>4</v>
      </c>
      <c r="B222" s="6" t="s">
        <v>22</v>
      </c>
      <c r="C222" s="6">
        <v>23</v>
      </c>
      <c r="D222" s="8">
        <f t="shared" si="13"/>
        <v>7.3248407643312099</v>
      </c>
      <c r="E222" s="6">
        <v>6</v>
      </c>
      <c r="F222">
        <f t="shared" si="12"/>
        <v>7.7662370408352812</v>
      </c>
      <c r="G222">
        <f t="shared" si="14"/>
        <v>3.6501314091925821</v>
      </c>
      <c r="H222">
        <f t="shared" si="15"/>
        <v>42.139197172020175</v>
      </c>
    </row>
    <row r="223" spans="1:8" ht="15.75" x14ac:dyDescent="0.25">
      <c r="A223" s="7" t="s">
        <v>4</v>
      </c>
      <c r="B223" s="6" t="s">
        <v>22</v>
      </c>
      <c r="C223" s="6">
        <v>20</v>
      </c>
      <c r="D223" s="8">
        <f t="shared" si="13"/>
        <v>6.3694267515923562</v>
      </c>
      <c r="E223" s="6">
        <v>6</v>
      </c>
      <c r="F223">
        <f t="shared" si="12"/>
        <v>5.4417005351814183</v>
      </c>
      <c r="G223">
        <f t="shared" si="14"/>
        <v>2.5575992515352666</v>
      </c>
      <c r="H223">
        <f t="shared" si="15"/>
        <v>31.863287086593701</v>
      </c>
    </row>
    <row r="224" spans="1:8" ht="15.75" x14ac:dyDescent="0.25">
      <c r="A224" s="7" t="s">
        <v>4</v>
      </c>
      <c r="B224" s="6" t="s">
        <v>22</v>
      </c>
      <c r="C224" s="6">
        <v>12</v>
      </c>
      <c r="D224" s="8">
        <f t="shared" si="13"/>
        <v>3.8216560509554141</v>
      </c>
      <c r="E224" s="6">
        <v>6</v>
      </c>
      <c r="F224">
        <f t="shared" si="12"/>
        <v>1.4829604559731249</v>
      </c>
      <c r="G224">
        <f t="shared" si="14"/>
        <v>0.69699141430736866</v>
      </c>
      <c r="H224">
        <f t="shared" si="15"/>
        <v>11.470783351173734</v>
      </c>
    </row>
    <row r="225" spans="1:8" ht="15.75" x14ac:dyDescent="0.25">
      <c r="A225" s="7" t="s">
        <v>4</v>
      </c>
      <c r="B225" s="6" t="s">
        <v>22</v>
      </c>
      <c r="C225" s="6">
        <v>19</v>
      </c>
      <c r="D225" s="8">
        <f t="shared" si="13"/>
        <v>6.0509554140127388</v>
      </c>
      <c r="E225" s="6">
        <v>6</v>
      </c>
      <c r="F225">
        <f t="shared" si="12"/>
        <v>4.7757459239953679</v>
      </c>
      <c r="G225">
        <f t="shared" si="14"/>
        <v>2.2446005842778227</v>
      </c>
      <c r="H225">
        <f t="shared" si="15"/>
        <v>28.756616595650822</v>
      </c>
    </row>
    <row r="226" spans="1:8" ht="15.75" x14ac:dyDescent="0.25">
      <c r="A226" s="7" t="s">
        <v>4</v>
      </c>
      <c r="B226" s="6" t="s">
        <v>22</v>
      </c>
      <c r="C226" s="6">
        <v>16</v>
      </c>
      <c r="D226" s="8">
        <f t="shared" si="13"/>
        <v>5.0955414012738851</v>
      </c>
      <c r="E226" s="6">
        <v>6</v>
      </c>
      <c r="F226">
        <f t="shared" si="12"/>
        <v>3.0838884124204617</v>
      </c>
      <c r="G226">
        <f t="shared" si="14"/>
        <v>1.4494275538376169</v>
      </c>
      <c r="H226">
        <f t="shared" si="15"/>
        <v>20.392503735419968</v>
      </c>
    </row>
    <row r="227" spans="1:8" ht="15.75" x14ac:dyDescent="0.25">
      <c r="A227" s="7" t="s">
        <v>4</v>
      </c>
      <c r="B227" s="6" t="s">
        <v>22</v>
      </c>
      <c r="C227" s="6">
        <v>14</v>
      </c>
      <c r="D227" s="8">
        <f t="shared" si="13"/>
        <v>4.4585987261146496</v>
      </c>
      <c r="E227" s="6">
        <v>6</v>
      </c>
      <c r="F227">
        <f t="shared" si="12"/>
        <v>2.1953772026521454</v>
      </c>
      <c r="G227">
        <f t="shared" si="14"/>
        <v>1.0318272852465082</v>
      </c>
      <c r="H227">
        <f t="shared" si="15"/>
        <v>15.613010672430914</v>
      </c>
    </row>
    <row r="228" spans="1:8" ht="15.75" x14ac:dyDescent="0.25">
      <c r="A228" s="7" t="s">
        <v>13</v>
      </c>
      <c r="B228" s="6" t="s">
        <v>59</v>
      </c>
      <c r="C228" s="6">
        <v>32</v>
      </c>
      <c r="D228" s="8">
        <f t="shared" si="13"/>
        <v>10.19108280254777</v>
      </c>
      <c r="E228" s="6">
        <v>6</v>
      </c>
      <c r="F228">
        <f t="shared" si="12"/>
        <v>17.997823732351961</v>
      </c>
      <c r="G228">
        <f t="shared" si="14"/>
        <v>8.4589771542054208</v>
      </c>
      <c r="H228">
        <f t="shared" si="15"/>
        <v>81.570014941679872</v>
      </c>
    </row>
    <row r="229" spans="1:8" ht="15.75" x14ac:dyDescent="0.25">
      <c r="A229" s="7" t="s">
        <v>13</v>
      </c>
      <c r="B229" s="6" t="s">
        <v>59</v>
      </c>
      <c r="C229" s="6">
        <v>11.5</v>
      </c>
      <c r="D229" s="8">
        <f t="shared" si="13"/>
        <v>3.6624203821656049</v>
      </c>
      <c r="E229" s="6">
        <v>6</v>
      </c>
      <c r="F229">
        <f t="shared" si="12"/>
        <v>1.3307280243716826</v>
      </c>
      <c r="G229">
        <f t="shared" si="14"/>
        <v>0.62544217145469083</v>
      </c>
      <c r="H229">
        <f t="shared" si="15"/>
        <v>10.534799293005044</v>
      </c>
    </row>
    <row r="230" spans="1:8" ht="15.75" x14ac:dyDescent="0.25">
      <c r="A230" s="7" t="s">
        <v>13</v>
      </c>
      <c r="B230" s="6" t="s">
        <v>59</v>
      </c>
      <c r="C230" s="6">
        <v>16</v>
      </c>
      <c r="D230" s="8">
        <f t="shared" si="13"/>
        <v>5.0955414012738851</v>
      </c>
      <c r="E230" s="6">
        <v>6</v>
      </c>
      <c r="F230">
        <f t="shared" si="12"/>
        <v>3.0838884124204617</v>
      </c>
      <c r="G230">
        <f t="shared" si="14"/>
        <v>1.4494275538376169</v>
      </c>
      <c r="H230">
        <f t="shared" si="15"/>
        <v>20.392503735419968</v>
      </c>
    </row>
    <row r="231" spans="1:8" ht="15.75" x14ac:dyDescent="0.25">
      <c r="A231" s="7" t="s">
        <v>4</v>
      </c>
      <c r="B231" s="6" t="s">
        <v>22</v>
      </c>
      <c r="C231" s="6">
        <v>11</v>
      </c>
      <c r="D231" s="8">
        <f t="shared" si="13"/>
        <v>3.5031847133757958</v>
      </c>
      <c r="E231" s="6">
        <v>6</v>
      </c>
      <c r="F231">
        <f t="shared" si="12"/>
        <v>1.1883864272051015</v>
      </c>
      <c r="G231">
        <f t="shared" si="14"/>
        <v>0.55854162078639769</v>
      </c>
      <c r="H231">
        <f t="shared" si="15"/>
        <v>9.6386443436945939</v>
      </c>
    </row>
    <row r="232" spans="1:8" ht="15.75" x14ac:dyDescent="0.25">
      <c r="A232" s="7" t="s">
        <v>4</v>
      </c>
      <c r="B232" s="6" t="s">
        <v>22</v>
      </c>
      <c r="C232" s="6">
        <v>15</v>
      </c>
      <c r="D232" s="8">
        <f t="shared" si="13"/>
        <v>4.7770700636942669</v>
      </c>
      <c r="E232" s="6">
        <v>6</v>
      </c>
      <c r="F232">
        <f t="shared" si="12"/>
        <v>2.6167700084154584</v>
      </c>
      <c r="G232">
        <f t="shared" si="14"/>
        <v>1.2298819039552653</v>
      </c>
      <c r="H232">
        <f t="shared" si="15"/>
        <v>17.923098986208956</v>
      </c>
    </row>
    <row r="233" spans="1:8" ht="15.75" x14ac:dyDescent="0.25">
      <c r="A233" s="7" t="s">
        <v>13</v>
      </c>
      <c r="B233" s="6" t="s">
        <v>59</v>
      </c>
      <c r="C233" s="6">
        <v>19</v>
      </c>
      <c r="D233" s="8">
        <f t="shared" si="13"/>
        <v>6.0509554140127388</v>
      </c>
      <c r="E233" s="6">
        <v>6</v>
      </c>
      <c r="F233">
        <f t="shared" si="12"/>
        <v>4.7757459239953679</v>
      </c>
      <c r="G233">
        <f t="shared" si="14"/>
        <v>2.2446005842778227</v>
      </c>
      <c r="H233">
        <f t="shared" si="15"/>
        <v>28.756616595650822</v>
      </c>
    </row>
    <row r="234" spans="1:8" ht="15.75" x14ac:dyDescent="0.25">
      <c r="A234" s="7" t="s">
        <v>13</v>
      </c>
      <c r="B234" s="6" t="s">
        <v>59</v>
      </c>
      <c r="C234" s="6">
        <v>11</v>
      </c>
      <c r="D234" s="8">
        <f t="shared" si="13"/>
        <v>3.5031847133757958</v>
      </c>
      <c r="E234" s="6">
        <v>6</v>
      </c>
      <c r="F234">
        <f t="shared" si="12"/>
        <v>1.1883864272051015</v>
      </c>
      <c r="G234">
        <f t="shared" si="14"/>
        <v>0.55854162078639769</v>
      </c>
      <c r="H234">
        <f t="shared" si="15"/>
        <v>9.6386443436945939</v>
      </c>
    </row>
    <row r="235" spans="1:8" ht="15.75" x14ac:dyDescent="0.25">
      <c r="A235" s="7" t="s">
        <v>13</v>
      </c>
      <c r="B235" s="6" t="s">
        <v>59</v>
      </c>
      <c r="C235" s="6">
        <v>26</v>
      </c>
      <c r="D235" s="8">
        <f t="shared" si="13"/>
        <v>8.2802547770700627</v>
      </c>
      <c r="E235" s="6">
        <v>6</v>
      </c>
      <c r="F235">
        <f t="shared" si="12"/>
        <v>10.610124252760826</v>
      </c>
      <c r="G235">
        <f t="shared" si="14"/>
        <v>4.9867583987975879</v>
      </c>
      <c r="H235">
        <f t="shared" si="15"/>
        <v>53.848955176343352</v>
      </c>
    </row>
    <row r="236" spans="1:8" ht="15.75" x14ac:dyDescent="0.25">
      <c r="A236" s="7" t="s">
        <v>13</v>
      </c>
      <c r="B236" s="6" t="s">
        <v>59</v>
      </c>
      <c r="C236" s="6">
        <v>23</v>
      </c>
      <c r="D236" s="8">
        <f t="shared" si="13"/>
        <v>7.3248407643312099</v>
      </c>
      <c r="E236" s="6">
        <v>6</v>
      </c>
      <c r="F236">
        <f t="shared" si="12"/>
        <v>7.7662370408352812</v>
      </c>
      <c r="G236">
        <f t="shared" si="14"/>
        <v>3.6501314091925821</v>
      </c>
      <c r="H236">
        <f t="shared" si="15"/>
        <v>42.139197172020175</v>
      </c>
    </row>
    <row r="237" spans="1:8" ht="15.75" x14ac:dyDescent="0.25">
      <c r="A237" s="7" t="s">
        <v>13</v>
      </c>
      <c r="B237" s="6" t="s">
        <v>58</v>
      </c>
      <c r="C237" s="6">
        <v>24</v>
      </c>
      <c r="D237" s="8">
        <f t="shared" si="13"/>
        <v>7.6433121019108281</v>
      </c>
      <c r="E237" s="6">
        <v>6</v>
      </c>
      <c r="F237">
        <f t="shared" si="12"/>
        <v>8.6546778998739011</v>
      </c>
      <c r="G237">
        <f t="shared" si="14"/>
        <v>4.0676986129407329</v>
      </c>
      <c r="H237">
        <f t="shared" si="15"/>
        <v>45.883133404694938</v>
      </c>
    </row>
    <row r="238" spans="1:8" ht="15.75" x14ac:dyDescent="0.25">
      <c r="A238" s="7" t="s">
        <v>1</v>
      </c>
      <c r="B238" s="6" t="s">
        <v>19</v>
      </c>
      <c r="C238" s="6">
        <v>17</v>
      </c>
      <c r="D238" s="8">
        <f t="shared" si="13"/>
        <v>5.4140127388535033</v>
      </c>
      <c r="E238" s="6">
        <v>6</v>
      </c>
      <c r="F238">
        <f t="shared" si="12"/>
        <v>3.5983698908858401</v>
      </c>
      <c r="G238">
        <f t="shared" si="14"/>
        <v>1.6912338487163447</v>
      </c>
      <c r="H238">
        <f t="shared" si="15"/>
        <v>23.021224920063954</v>
      </c>
    </row>
    <row r="239" spans="1:8" ht="15.75" x14ac:dyDescent="0.25">
      <c r="A239" s="7" t="s">
        <v>1</v>
      </c>
      <c r="B239" s="6" t="s">
        <v>57</v>
      </c>
      <c r="C239" s="6">
        <v>49</v>
      </c>
      <c r="D239" s="8">
        <f t="shared" si="13"/>
        <v>15.605095541401273</v>
      </c>
      <c r="E239" s="6">
        <v>6</v>
      </c>
      <c r="F239">
        <f t="shared" si="12"/>
        <v>53.230717849187172</v>
      </c>
      <c r="G239">
        <f t="shared" si="14"/>
        <v>25.01843738911797</v>
      </c>
      <c r="H239">
        <f t="shared" si="15"/>
        <v>191.25938073727869</v>
      </c>
    </row>
    <row r="240" spans="1:8" ht="15.75" x14ac:dyDescent="0.25">
      <c r="A240" s="7" t="s">
        <v>13</v>
      </c>
      <c r="B240" s="6" t="s">
        <v>58</v>
      </c>
      <c r="C240" s="6">
        <v>12.5</v>
      </c>
      <c r="D240" s="8">
        <f t="shared" si="13"/>
        <v>3.9808917197452227</v>
      </c>
      <c r="E240" s="6">
        <v>6</v>
      </c>
      <c r="F240">
        <f t="shared" si="12"/>
        <v>1.6453158534586896</v>
      </c>
      <c r="G240">
        <f t="shared" si="14"/>
        <v>0.77329845112558404</v>
      </c>
      <c r="H240">
        <f t="shared" si="15"/>
        <v>12.446596518200664</v>
      </c>
    </row>
    <row r="241" spans="1:8" ht="15.75" x14ac:dyDescent="0.25">
      <c r="A241" s="7" t="s">
        <v>40</v>
      </c>
      <c r="B241" s="6" t="s">
        <v>26</v>
      </c>
      <c r="C241" s="6">
        <v>14</v>
      </c>
      <c r="D241" s="8">
        <f t="shared" si="13"/>
        <v>4.4585987261146496</v>
      </c>
      <c r="E241" s="6">
        <v>6</v>
      </c>
      <c r="F241">
        <f t="shared" si="12"/>
        <v>2.1953772026521454</v>
      </c>
      <c r="G241">
        <f t="shared" si="14"/>
        <v>1.0318272852465082</v>
      </c>
      <c r="H241">
        <f t="shared" si="15"/>
        <v>15.613010672430914</v>
      </c>
    </row>
    <row r="242" spans="1:8" ht="15.75" x14ac:dyDescent="0.25">
      <c r="A242" s="7" t="s">
        <v>40</v>
      </c>
      <c r="B242" s="6" t="s">
        <v>26</v>
      </c>
      <c r="C242" s="6">
        <v>13.5</v>
      </c>
      <c r="D242" s="8">
        <f t="shared" si="13"/>
        <v>4.2993630573248405</v>
      </c>
      <c r="E242" s="6">
        <v>6</v>
      </c>
      <c r="F242">
        <f t="shared" si="12"/>
        <v>2.0013025101475139</v>
      </c>
      <c r="G242">
        <f t="shared" si="14"/>
        <v>0.94061217976933154</v>
      </c>
      <c r="H242">
        <f t="shared" si="15"/>
        <v>14.517710178829255</v>
      </c>
    </row>
    <row r="243" spans="1:8" ht="15.75" x14ac:dyDescent="0.25">
      <c r="A243" s="7" t="s">
        <v>40</v>
      </c>
      <c r="B243" s="6" t="s">
        <v>26</v>
      </c>
      <c r="C243" s="6">
        <v>13</v>
      </c>
      <c r="D243" s="8">
        <f t="shared" si="13"/>
        <v>4.1401273885350314</v>
      </c>
      <c r="E243" s="6">
        <v>6</v>
      </c>
      <c r="F243">
        <f t="shared" si="12"/>
        <v>1.8180219855478328</v>
      </c>
      <c r="G243">
        <f t="shared" si="14"/>
        <v>0.85447033320748134</v>
      </c>
      <c r="H243">
        <f t="shared" si="15"/>
        <v>13.462238794085838</v>
      </c>
    </row>
    <row r="244" spans="1:8" ht="15.75" x14ac:dyDescent="0.25">
      <c r="A244" s="7" t="s">
        <v>4</v>
      </c>
      <c r="B244" s="6" t="s">
        <v>22</v>
      </c>
      <c r="C244" s="6">
        <v>12</v>
      </c>
      <c r="D244" s="8">
        <f t="shared" si="13"/>
        <v>3.8216560509554141</v>
      </c>
      <c r="E244" s="6">
        <v>7</v>
      </c>
      <c r="F244">
        <f t="shared" si="12"/>
        <v>1.4829604559731249</v>
      </c>
      <c r="G244">
        <f t="shared" si="14"/>
        <v>0.69699141430736866</v>
      </c>
      <c r="H244">
        <f t="shared" si="15"/>
        <v>11.470783351173734</v>
      </c>
    </row>
    <row r="245" spans="1:8" ht="15.75" x14ac:dyDescent="0.25">
      <c r="A245" s="7" t="s">
        <v>4</v>
      </c>
      <c r="B245" s="6" t="s">
        <v>22</v>
      </c>
      <c r="C245" s="6">
        <v>20</v>
      </c>
      <c r="D245" s="8">
        <f t="shared" si="13"/>
        <v>6.3694267515923562</v>
      </c>
      <c r="E245" s="6">
        <v>7</v>
      </c>
      <c r="F245">
        <f t="shared" si="12"/>
        <v>5.4417005351814183</v>
      </c>
      <c r="G245">
        <f t="shared" si="14"/>
        <v>2.5575992515352666</v>
      </c>
      <c r="H245">
        <f t="shared" si="15"/>
        <v>31.863287086593701</v>
      </c>
    </row>
    <row r="246" spans="1:8" ht="15.75" x14ac:dyDescent="0.25">
      <c r="A246" s="7" t="s">
        <v>4</v>
      </c>
      <c r="B246" s="6" t="s">
        <v>22</v>
      </c>
      <c r="C246" s="6">
        <v>18</v>
      </c>
      <c r="D246" s="8">
        <f t="shared" si="13"/>
        <v>5.7324840764331206</v>
      </c>
      <c r="E246" s="6">
        <v>7</v>
      </c>
      <c r="F246">
        <f t="shared" si="12"/>
        <v>4.1618059307872386</v>
      </c>
      <c r="G246">
        <f t="shared" si="14"/>
        <v>1.9560487874700021</v>
      </c>
      <c r="H246">
        <f t="shared" si="15"/>
        <v>25.809262540140899</v>
      </c>
    </row>
    <row r="247" spans="1:8" ht="15.75" x14ac:dyDescent="0.25">
      <c r="A247" s="7"/>
      <c r="B247" s="6" t="s">
        <v>60</v>
      </c>
      <c r="C247" s="6">
        <v>34</v>
      </c>
      <c r="D247" s="8">
        <f t="shared" si="13"/>
        <v>10.828025477707007</v>
      </c>
      <c r="E247" s="6">
        <v>7</v>
      </c>
      <c r="F247">
        <f t="shared" si="12"/>
        <v>21.000379507614944</v>
      </c>
      <c r="G247">
        <f t="shared" si="14"/>
        <v>9.8701783685790225</v>
      </c>
      <c r="H247">
        <f t="shared" si="15"/>
        <v>92.084899680255816</v>
      </c>
    </row>
    <row r="248" spans="1:8" ht="15.75" x14ac:dyDescent="0.25">
      <c r="A248" s="7" t="s">
        <v>4</v>
      </c>
      <c r="B248" s="6" t="s">
        <v>22</v>
      </c>
      <c r="C248" s="6">
        <v>84</v>
      </c>
      <c r="D248" s="8">
        <f t="shared" si="13"/>
        <v>26.751592356687897</v>
      </c>
      <c r="E248" s="6">
        <v>7</v>
      </c>
      <c r="F248">
        <f t="shared" si="12"/>
        <v>209.84763657344951</v>
      </c>
      <c r="G248">
        <f t="shared" si="14"/>
        <v>98.628389189521258</v>
      </c>
      <c r="H248">
        <f t="shared" si="15"/>
        <v>562.06838420751296</v>
      </c>
    </row>
    <row r="249" spans="1:8" ht="15.75" x14ac:dyDescent="0.25">
      <c r="A249" s="7" t="s">
        <v>4</v>
      </c>
      <c r="B249" s="6" t="s">
        <v>22</v>
      </c>
      <c r="C249" s="6">
        <v>9</v>
      </c>
      <c r="D249" s="8">
        <f t="shared" si="13"/>
        <v>2.8662420382165603</v>
      </c>
      <c r="E249" s="6">
        <v>7</v>
      </c>
      <c r="F249">
        <f t="shared" si="12"/>
        <v>0.71311650094821233</v>
      </c>
      <c r="G249">
        <f t="shared" si="14"/>
        <v>0.33516475544565977</v>
      </c>
      <c r="H249">
        <f t="shared" si="15"/>
        <v>6.4523156350352249</v>
      </c>
    </row>
    <row r="250" spans="1:8" ht="15.75" x14ac:dyDescent="0.25">
      <c r="A250" s="7" t="s">
        <v>4</v>
      </c>
      <c r="B250" s="6" t="s">
        <v>22</v>
      </c>
      <c r="C250" s="6">
        <v>13</v>
      </c>
      <c r="D250" s="8">
        <f t="shared" si="13"/>
        <v>4.1401273885350314</v>
      </c>
      <c r="E250" s="6">
        <v>7</v>
      </c>
      <c r="F250">
        <f t="shared" si="12"/>
        <v>1.8180219855478328</v>
      </c>
      <c r="G250">
        <f t="shared" si="14"/>
        <v>0.85447033320748134</v>
      </c>
      <c r="H250">
        <f t="shared" si="15"/>
        <v>13.462238794085838</v>
      </c>
    </row>
    <row r="251" spans="1:8" ht="15.75" x14ac:dyDescent="0.25">
      <c r="A251" s="7" t="s">
        <v>4</v>
      </c>
      <c r="B251" s="6" t="s">
        <v>22</v>
      </c>
      <c r="C251" s="6">
        <v>24</v>
      </c>
      <c r="D251" s="8">
        <f t="shared" si="13"/>
        <v>7.6433121019108281</v>
      </c>
      <c r="E251" s="6">
        <v>7</v>
      </c>
      <c r="F251">
        <f t="shared" si="12"/>
        <v>8.6546778998739011</v>
      </c>
      <c r="G251">
        <f t="shared" si="14"/>
        <v>4.0676986129407329</v>
      </c>
      <c r="H251">
        <f t="shared" si="15"/>
        <v>45.883133404694938</v>
      </c>
    </row>
    <row r="252" spans="1:8" ht="15.75" x14ac:dyDescent="0.25">
      <c r="A252" s="7" t="s">
        <v>4</v>
      </c>
      <c r="B252" s="6" t="s">
        <v>22</v>
      </c>
      <c r="C252" s="6">
        <v>33</v>
      </c>
      <c r="D252" s="8">
        <f t="shared" si="13"/>
        <v>10.509554140127388</v>
      </c>
      <c r="E252" s="6">
        <v>7</v>
      </c>
      <c r="F252">
        <f t="shared" si="12"/>
        <v>19.463963264735195</v>
      </c>
      <c r="G252">
        <f t="shared" si="14"/>
        <v>9.1480627344255421</v>
      </c>
      <c r="H252">
        <f t="shared" si="15"/>
        <v>86.747799093251359</v>
      </c>
    </row>
    <row r="253" spans="1:8" ht="15.75" x14ac:dyDescent="0.25">
      <c r="A253" s="7" t="s">
        <v>4</v>
      </c>
      <c r="B253" s="6" t="s">
        <v>22</v>
      </c>
      <c r="C253" s="6">
        <v>12</v>
      </c>
      <c r="D253" s="8">
        <f t="shared" si="13"/>
        <v>3.8216560509554141</v>
      </c>
      <c r="E253" s="6">
        <v>7</v>
      </c>
      <c r="F253">
        <f t="shared" si="12"/>
        <v>1.4829604559731249</v>
      </c>
      <c r="G253">
        <f t="shared" si="14"/>
        <v>0.69699141430736866</v>
      </c>
      <c r="H253">
        <f t="shared" si="15"/>
        <v>11.470783351173734</v>
      </c>
    </row>
    <row r="254" spans="1:8" ht="15.75" x14ac:dyDescent="0.25">
      <c r="A254" s="7" t="s">
        <v>1</v>
      </c>
      <c r="B254" s="6" t="s">
        <v>57</v>
      </c>
      <c r="C254" s="6">
        <v>79</v>
      </c>
      <c r="D254" s="8">
        <f t="shared" si="13"/>
        <v>25.159235668789808</v>
      </c>
      <c r="E254" s="6">
        <v>7</v>
      </c>
      <c r="F254">
        <f t="shared" si="12"/>
        <v>179.50404791485619</v>
      </c>
      <c r="G254">
        <f t="shared" si="14"/>
        <v>84.366902519982403</v>
      </c>
      <c r="H254">
        <f t="shared" si="15"/>
        <v>497.14693676857826</v>
      </c>
    </row>
    <row r="255" spans="1:8" ht="15.75" x14ac:dyDescent="0.25">
      <c r="A255" s="7" t="s">
        <v>4</v>
      </c>
      <c r="B255" s="6" t="s">
        <v>22</v>
      </c>
      <c r="C255" s="6">
        <v>8</v>
      </c>
      <c r="D255" s="8">
        <f t="shared" si="13"/>
        <v>2.5477707006369426</v>
      </c>
      <c r="E255" s="6">
        <v>7</v>
      </c>
      <c r="F255">
        <f t="shared" si="12"/>
        <v>0.52841765102776583</v>
      </c>
      <c r="G255">
        <f t="shared" si="14"/>
        <v>0.24835629598304992</v>
      </c>
      <c r="H255">
        <f t="shared" si="15"/>
        <v>5.098125933854992</v>
      </c>
    </row>
    <row r="256" spans="1:8" ht="15.75" x14ac:dyDescent="0.25">
      <c r="A256" s="7" t="s">
        <v>5</v>
      </c>
      <c r="B256" s="6" t="s">
        <v>23</v>
      </c>
      <c r="C256" s="6">
        <v>21</v>
      </c>
      <c r="D256" s="8">
        <f t="shared" si="13"/>
        <v>6.6878980891719744</v>
      </c>
      <c r="E256" s="6">
        <v>7</v>
      </c>
      <c r="F256">
        <f t="shared" si="12"/>
        <v>6.1611446384234441</v>
      </c>
      <c r="G256">
        <f t="shared" si="14"/>
        <v>2.8957379800590184</v>
      </c>
      <c r="H256">
        <f t="shared" si="15"/>
        <v>35.12927401296956</v>
      </c>
    </row>
    <row r="257" spans="1:8" ht="15.75" x14ac:dyDescent="0.25">
      <c r="A257" s="7" t="s">
        <v>85</v>
      </c>
      <c r="B257" s="6" t="s">
        <v>44</v>
      </c>
      <c r="C257" s="6">
        <v>63.5</v>
      </c>
      <c r="D257" s="8">
        <f t="shared" si="13"/>
        <v>20.222929936305732</v>
      </c>
      <c r="E257" s="6">
        <v>7</v>
      </c>
      <c r="F257">
        <f t="shared" si="12"/>
        <v>102.96092370230556</v>
      </c>
      <c r="G257">
        <f t="shared" si="14"/>
        <v>48.39163414008361</v>
      </c>
      <c r="H257">
        <f t="shared" si="15"/>
        <v>321.20184838729369</v>
      </c>
    </row>
    <row r="258" spans="1:8" ht="15.75" x14ac:dyDescent="0.25">
      <c r="A258" s="7" t="s">
        <v>1</v>
      </c>
      <c r="B258" s="6" t="s">
        <v>57</v>
      </c>
      <c r="C258" s="6">
        <v>50</v>
      </c>
      <c r="D258" s="8">
        <f t="shared" si="13"/>
        <v>15.923566878980891</v>
      </c>
      <c r="E258" s="6">
        <v>7</v>
      </c>
      <c r="F258">
        <f t="shared" ref="F258:F321" si="16">EXP(2.545*LN(D258)-3.018)</f>
        <v>56.039204324455426</v>
      </c>
      <c r="G258">
        <f t="shared" si="14"/>
        <v>26.338426032494048</v>
      </c>
      <c r="H258">
        <f t="shared" si="15"/>
        <v>199.14554429121063</v>
      </c>
    </row>
    <row r="259" spans="1:8" ht="15.75" x14ac:dyDescent="0.25">
      <c r="A259" s="7" t="s">
        <v>4</v>
      </c>
      <c r="B259" s="6" t="s">
        <v>22</v>
      </c>
      <c r="C259" s="6">
        <v>13</v>
      </c>
      <c r="D259" s="8">
        <f t="shared" ref="D259:D322" si="17">C259/3.14</f>
        <v>4.1401273885350314</v>
      </c>
      <c r="E259" s="6">
        <v>7</v>
      </c>
      <c r="F259">
        <f t="shared" si="16"/>
        <v>1.8180219855478328</v>
      </c>
      <c r="G259">
        <f t="shared" ref="G259:G322" si="18">F259*0.47</f>
        <v>0.85447033320748134</v>
      </c>
      <c r="H259">
        <f t="shared" ref="H259:H322" si="19">PI()*((D259/2)^2)</f>
        <v>13.462238794085838</v>
      </c>
    </row>
    <row r="260" spans="1:8" ht="15.75" x14ac:dyDescent="0.25">
      <c r="A260" s="7" t="s">
        <v>4</v>
      </c>
      <c r="B260" s="6" t="s">
        <v>22</v>
      </c>
      <c r="C260" s="6">
        <v>24</v>
      </c>
      <c r="D260" s="8">
        <f t="shared" si="17"/>
        <v>7.6433121019108281</v>
      </c>
      <c r="E260" s="6">
        <v>7</v>
      </c>
      <c r="F260">
        <f t="shared" si="16"/>
        <v>8.6546778998739011</v>
      </c>
      <c r="G260">
        <f t="shared" si="18"/>
        <v>4.0676986129407329</v>
      </c>
      <c r="H260">
        <f t="shared" si="19"/>
        <v>45.883133404694938</v>
      </c>
    </row>
    <row r="261" spans="1:8" ht="15.75" x14ac:dyDescent="0.25">
      <c r="A261" s="7" t="s">
        <v>84</v>
      </c>
      <c r="B261" s="6" t="s">
        <v>44</v>
      </c>
      <c r="C261" s="6">
        <v>100</v>
      </c>
      <c r="D261" s="8">
        <f t="shared" si="17"/>
        <v>31.847133757961782</v>
      </c>
      <c r="E261" s="6">
        <v>7</v>
      </c>
      <c r="F261">
        <f t="shared" si="16"/>
        <v>327.04935673764936</v>
      </c>
      <c r="G261">
        <f t="shared" si="18"/>
        <v>153.71319766669518</v>
      </c>
      <c r="H261">
        <f t="shared" si="19"/>
        <v>796.58217716484251</v>
      </c>
    </row>
    <row r="262" spans="1:8" ht="15.75" x14ac:dyDescent="0.25">
      <c r="A262" s="7" t="s">
        <v>40</v>
      </c>
      <c r="B262" s="6" t="s">
        <v>26</v>
      </c>
      <c r="C262" s="6">
        <v>22</v>
      </c>
      <c r="D262" s="8">
        <f t="shared" si="17"/>
        <v>7.0063694267515917</v>
      </c>
      <c r="E262" s="6">
        <v>8</v>
      </c>
      <c r="F262">
        <f t="shared" si="16"/>
        <v>6.9355198964445544</v>
      </c>
      <c r="G262">
        <f t="shared" si="18"/>
        <v>3.2596943513289403</v>
      </c>
      <c r="H262">
        <f t="shared" si="19"/>
        <v>38.554577374778376</v>
      </c>
    </row>
    <row r="263" spans="1:8" ht="15.75" x14ac:dyDescent="0.25">
      <c r="A263" s="7" t="s">
        <v>40</v>
      </c>
      <c r="B263" s="6" t="s">
        <v>26</v>
      </c>
      <c r="C263" s="6">
        <v>20</v>
      </c>
      <c r="D263" s="8">
        <f t="shared" si="17"/>
        <v>6.3694267515923562</v>
      </c>
      <c r="E263" s="6">
        <v>8</v>
      </c>
      <c r="F263">
        <f t="shared" si="16"/>
        <v>5.4417005351814183</v>
      </c>
      <c r="G263">
        <f t="shared" si="18"/>
        <v>2.5575992515352666</v>
      </c>
      <c r="H263">
        <f t="shared" si="19"/>
        <v>31.863287086593701</v>
      </c>
    </row>
    <row r="264" spans="1:8" ht="15.75" x14ac:dyDescent="0.25">
      <c r="A264" s="7" t="s">
        <v>40</v>
      </c>
      <c r="B264" s="6" t="s">
        <v>26</v>
      </c>
      <c r="C264" s="6">
        <v>28</v>
      </c>
      <c r="D264" s="8">
        <f t="shared" si="17"/>
        <v>8.9171974522292992</v>
      </c>
      <c r="E264" s="6">
        <v>8</v>
      </c>
      <c r="F264">
        <f t="shared" si="16"/>
        <v>12.812400007802271</v>
      </c>
      <c r="G264">
        <f t="shared" si="18"/>
        <v>6.0218280036670668</v>
      </c>
      <c r="H264">
        <f t="shared" si="19"/>
        <v>62.452042689723655</v>
      </c>
    </row>
    <row r="265" spans="1:8" ht="15.75" x14ac:dyDescent="0.25">
      <c r="A265" s="7" t="s">
        <v>40</v>
      </c>
      <c r="B265" s="6" t="s">
        <v>26</v>
      </c>
      <c r="C265" s="6">
        <v>21</v>
      </c>
      <c r="D265" s="8">
        <f t="shared" si="17"/>
        <v>6.6878980891719744</v>
      </c>
      <c r="E265" s="6">
        <v>8</v>
      </c>
      <c r="F265">
        <f t="shared" si="16"/>
        <v>6.1611446384234441</v>
      </c>
      <c r="G265">
        <f t="shared" si="18"/>
        <v>2.8957379800590184</v>
      </c>
      <c r="H265">
        <f t="shared" si="19"/>
        <v>35.12927401296956</v>
      </c>
    </row>
    <row r="266" spans="1:8" ht="15.75" x14ac:dyDescent="0.25">
      <c r="A266" s="7" t="s">
        <v>40</v>
      </c>
      <c r="B266" s="6" t="s">
        <v>26</v>
      </c>
      <c r="C266" s="6">
        <v>23</v>
      </c>
      <c r="D266" s="8">
        <f t="shared" si="17"/>
        <v>7.3248407643312099</v>
      </c>
      <c r="E266" s="6">
        <v>8</v>
      </c>
      <c r="F266">
        <f t="shared" si="16"/>
        <v>7.7662370408352812</v>
      </c>
      <c r="G266">
        <f t="shared" si="18"/>
        <v>3.6501314091925821</v>
      </c>
      <c r="H266">
        <f t="shared" si="19"/>
        <v>42.139197172020175</v>
      </c>
    </row>
    <row r="267" spans="1:8" ht="15.75" x14ac:dyDescent="0.25">
      <c r="A267" s="7" t="s">
        <v>40</v>
      </c>
      <c r="B267" s="6" t="s">
        <v>26</v>
      </c>
      <c r="C267" s="6">
        <v>39</v>
      </c>
      <c r="D267" s="8">
        <f t="shared" si="17"/>
        <v>12.420382165605096</v>
      </c>
      <c r="E267" s="6">
        <v>8</v>
      </c>
      <c r="F267">
        <f t="shared" si="16"/>
        <v>29.776436629629071</v>
      </c>
      <c r="G267">
        <f t="shared" si="18"/>
        <v>13.994925215925663</v>
      </c>
      <c r="H267">
        <f t="shared" si="19"/>
        <v>121.16014914677258</v>
      </c>
    </row>
    <row r="268" spans="1:8" ht="15.75" x14ac:dyDescent="0.25">
      <c r="A268" s="7" t="s">
        <v>40</v>
      </c>
      <c r="B268" s="6" t="s">
        <v>26</v>
      </c>
      <c r="C268" s="6">
        <v>18</v>
      </c>
      <c r="D268" s="8">
        <f t="shared" si="17"/>
        <v>5.7324840764331206</v>
      </c>
      <c r="E268" s="6">
        <v>8</v>
      </c>
      <c r="F268">
        <f t="shared" si="16"/>
        <v>4.1618059307872386</v>
      </c>
      <c r="G268">
        <f t="shared" si="18"/>
        <v>1.9560487874700021</v>
      </c>
      <c r="H268">
        <f t="shared" si="19"/>
        <v>25.809262540140899</v>
      </c>
    </row>
    <row r="269" spans="1:8" ht="15.75" x14ac:dyDescent="0.25">
      <c r="A269" s="7" t="s">
        <v>40</v>
      </c>
      <c r="B269" s="6" t="s">
        <v>26</v>
      </c>
      <c r="C269" s="6">
        <v>80</v>
      </c>
      <c r="D269" s="8">
        <f t="shared" si="17"/>
        <v>25.477707006369425</v>
      </c>
      <c r="E269" s="6">
        <v>8</v>
      </c>
      <c r="F269">
        <f t="shared" si="16"/>
        <v>185.34348132760283</v>
      </c>
      <c r="G269">
        <f t="shared" si="18"/>
        <v>87.111436223973328</v>
      </c>
      <c r="H269">
        <f t="shared" si="19"/>
        <v>509.81259338549921</v>
      </c>
    </row>
    <row r="270" spans="1:8" ht="15.75" x14ac:dyDescent="0.25">
      <c r="A270" s="7" t="s">
        <v>40</v>
      </c>
      <c r="B270" s="6" t="s">
        <v>26</v>
      </c>
      <c r="C270" s="6">
        <v>20</v>
      </c>
      <c r="D270" s="8">
        <f t="shared" si="17"/>
        <v>6.3694267515923562</v>
      </c>
      <c r="E270" s="6">
        <v>8</v>
      </c>
      <c r="F270">
        <f t="shared" si="16"/>
        <v>5.4417005351814183</v>
      </c>
      <c r="G270">
        <f t="shared" si="18"/>
        <v>2.5575992515352666</v>
      </c>
      <c r="H270">
        <f t="shared" si="19"/>
        <v>31.863287086593701</v>
      </c>
    </row>
    <row r="271" spans="1:8" ht="15.75" x14ac:dyDescent="0.25">
      <c r="A271" s="7" t="s">
        <v>40</v>
      </c>
      <c r="B271" s="6" t="s">
        <v>26</v>
      </c>
      <c r="C271" s="6">
        <v>20</v>
      </c>
      <c r="D271" s="8">
        <f t="shared" si="17"/>
        <v>6.3694267515923562</v>
      </c>
      <c r="E271" s="6">
        <v>8</v>
      </c>
      <c r="F271">
        <f t="shared" si="16"/>
        <v>5.4417005351814183</v>
      </c>
      <c r="G271">
        <f t="shared" si="18"/>
        <v>2.5575992515352666</v>
      </c>
      <c r="H271">
        <f t="shared" si="19"/>
        <v>31.863287086593701</v>
      </c>
    </row>
    <row r="272" spans="1:8" ht="15.75" x14ac:dyDescent="0.25">
      <c r="A272" s="7" t="s">
        <v>40</v>
      </c>
      <c r="B272" s="6" t="s">
        <v>26</v>
      </c>
      <c r="C272" s="6">
        <v>25</v>
      </c>
      <c r="D272" s="8">
        <f t="shared" si="17"/>
        <v>7.9617834394904454</v>
      </c>
      <c r="E272" s="6">
        <v>8</v>
      </c>
      <c r="F272">
        <f t="shared" si="16"/>
        <v>9.6021972115884662</v>
      </c>
      <c r="G272">
        <f t="shared" si="18"/>
        <v>4.5130326894465789</v>
      </c>
      <c r="H272">
        <f t="shared" si="19"/>
        <v>49.786386072802657</v>
      </c>
    </row>
    <row r="273" spans="1:8" ht="15.75" x14ac:dyDescent="0.25">
      <c r="A273" s="7" t="s">
        <v>40</v>
      </c>
      <c r="B273" s="6" t="s">
        <v>26</v>
      </c>
      <c r="C273" s="6">
        <v>12</v>
      </c>
      <c r="D273" s="8">
        <f t="shared" si="17"/>
        <v>3.8216560509554141</v>
      </c>
      <c r="E273" s="6">
        <v>8</v>
      </c>
      <c r="F273">
        <f t="shared" si="16"/>
        <v>1.4829604559731249</v>
      </c>
      <c r="G273">
        <f t="shared" si="18"/>
        <v>0.69699141430736866</v>
      </c>
      <c r="H273">
        <f t="shared" si="19"/>
        <v>11.470783351173734</v>
      </c>
    </row>
    <row r="274" spans="1:8" ht="15.75" x14ac:dyDescent="0.25">
      <c r="A274" s="7" t="s">
        <v>40</v>
      </c>
      <c r="B274" s="6" t="s">
        <v>26</v>
      </c>
      <c r="C274" s="6">
        <v>11</v>
      </c>
      <c r="D274" s="8">
        <f t="shared" si="17"/>
        <v>3.5031847133757958</v>
      </c>
      <c r="E274" s="6">
        <v>8</v>
      </c>
      <c r="F274">
        <f t="shared" si="16"/>
        <v>1.1883864272051015</v>
      </c>
      <c r="G274">
        <f t="shared" si="18"/>
        <v>0.55854162078639769</v>
      </c>
      <c r="H274">
        <f t="shared" si="19"/>
        <v>9.6386443436945939</v>
      </c>
    </row>
    <row r="275" spans="1:8" ht="15.75" x14ac:dyDescent="0.25">
      <c r="A275" s="7" t="s">
        <v>40</v>
      </c>
      <c r="B275" s="6" t="s">
        <v>26</v>
      </c>
      <c r="C275" s="6">
        <v>15</v>
      </c>
      <c r="D275" s="8">
        <f t="shared" si="17"/>
        <v>4.7770700636942669</v>
      </c>
      <c r="E275" s="6">
        <v>8</v>
      </c>
      <c r="F275">
        <f t="shared" si="16"/>
        <v>2.6167700084154584</v>
      </c>
      <c r="G275">
        <f t="shared" si="18"/>
        <v>1.2298819039552653</v>
      </c>
      <c r="H275">
        <f t="shared" si="19"/>
        <v>17.923098986208956</v>
      </c>
    </row>
    <row r="276" spans="1:8" ht="15.75" x14ac:dyDescent="0.25">
      <c r="A276" s="7" t="s">
        <v>40</v>
      </c>
      <c r="B276" s="6" t="s">
        <v>26</v>
      </c>
      <c r="C276" s="6">
        <v>45</v>
      </c>
      <c r="D276" s="8">
        <f t="shared" si="17"/>
        <v>14.331210191082802</v>
      </c>
      <c r="E276" s="6">
        <v>8</v>
      </c>
      <c r="F276">
        <f t="shared" si="16"/>
        <v>42.858715103171527</v>
      </c>
      <c r="G276">
        <f t="shared" si="18"/>
        <v>20.143596098490615</v>
      </c>
      <c r="H276">
        <f t="shared" si="19"/>
        <v>161.30789087588062</v>
      </c>
    </row>
    <row r="277" spans="1:8" ht="15.75" x14ac:dyDescent="0.25">
      <c r="A277" s="7" t="s">
        <v>40</v>
      </c>
      <c r="B277" s="6" t="s">
        <v>26</v>
      </c>
      <c r="C277" s="6">
        <v>26</v>
      </c>
      <c r="D277" s="8">
        <f t="shared" si="17"/>
        <v>8.2802547770700627</v>
      </c>
      <c r="E277" s="6">
        <v>8</v>
      </c>
      <c r="F277">
        <f t="shared" si="16"/>
        <v>10.610124252760826</v>
      </c>
      <c r="G277">
        <f t="shared" si="18"/>
        <v>4.9867583987975879</v>
      </c>
      <c r="H277">
        <f t="shared" si="19"/>
        <v>53.848955176343352</v>
      </c>
    </row>
    <row r="278" spans="1:8" ht="15.75" x14ac:dyDescent="0.25">
      <c r="A278" s="7" t="s">
        <v>40</v>
      </c>
      <c r="B278" s="6" t="s">
        <v>26</v>
      </c>
      <c r="C278" s="6">
        <v>19</v>
      </c>
      <c r="D278" s="8">
        <f t="shared" si="17"/>
        <v>6.0509554140127388</v>
      </c>
      <c r="E278" s="6">
        <v>8</v>
      </c>
      <c r="F278">
        <f t="shared" si="16"/>
        <v>4.7757459239953679</v>
      </c>
      <c r="G278">
        <f t="shared" si="18"/>
        <v>2.2446005842778227</v>
      </c>
      <c r="H278">
        <f t="shared" si="19"/>
        <v>28.756616595650822</v>
      </c>
    </row>
    <row r="279" spans="1:8" ht="15.75" x14ac:dyDescent="0.25">
      <c r="A279" s="7" t="s">
        <v>40</v>
      </c>
      <c r="B279" s="6" t="s">
        <v>26</v>
      </c>
      <c r="C279" s="6">
        <v>18</v>
      </c>
      <c r="D279" s="8">
        <f t="shared" si="17"/>
        <v>5.7324840764331206</v>
      </c>
      <c r="E279" s="6">
        <v>8</v>
      </c>
      <c r="F279">
        <f t="shared" si="16"/>
        <v>4.1618059307872386</v>
      </c>
      <c r="G279">
        <f t="shared" si="18"/>
        <v>1.9560487874700021</v>
      </c>
      <c r="H279">
        <f t="shared" si="19"/>
        <v>25.809262540140899</v>
      </c>
    </row>
    <row r="280" spans="1:8" ht="15.75" x14ac:dyDescent="0.25">
      <c r="A280" s="7" t="s">
        <v>40</v>
      </c>
      <c r="B280" s="6" t="s">
        <v>26</v>
      </c>
      <c r="C280" s="6">
        <v>27</v>
      </c>
      <c r="D280" s="8">
        <f t="shared" si="17"/>
        <v>8.598726114649681</v>
      </c>
      <c r="E280" s="6">
        <v>8</v>
      </c>
      <c r="F280">
        <f t="shared" si="16"/>
        <v>11.679764309136601</v>
      </c>
      <c r="G280">
        <f t="shared" si="18"/>
        <v>5.4894892252942027</v>
      </c>
      <c r="H280">
        <f t="shared" si="19"/>
        <v>58.070840715317019</v>
      </c>
    </row>
    <row r="281" spans="1:8" ht="15.75" x14ac:dyDescent="0.25">
      <c r="A281" s="7" t="s">
        <v>40</v>
      </c>
      <c r="B281" s="6" t="s">
        <v>26</v>
      </c>
      <c r="C281" s="6">
        <v>23</v>
      </c>
      <c r="D281" s="8">
        <f t="shared" si="17"/>
        <v>7.3248407643312099</v>
      </c>
      <c r="E281" s="6">
        <v>8</v>
      </c>
      <c r="F281">
        <f t="shared" si="16"/>
        <v>7.7662370408352812</v>
      </c>
      <c r="G281">
        <f t="shared" si="18"/>
        <v>3.6501314091925821</v>
      </c>
      <c r="H281">
        <f t="shared" si="19"/>
        <v>42.139197172020175</v>
      </c>
    </row>
    <row r="282" spans="1:8" ht="15.75" x14ac:dyDescent="0.25">
      <c r="A282" s="7" t="s">
        <v>40</v>
      </c>
      <c r="B282" s="6" t="s">
        <v>26</v>
      </c>
      <c r="C282" s="6">
        <v>25</v>
      </c>
      <c r="D282" s="8">
        <f t="shared" si="17"/>
        <v>7.9617834394904454</v>
      </c>
      <c r="E282" s="6">
        <v>8</v>
      </c>
      <c r="F282">
        <f t="shared" si="16"/>
        <v>9.6021972115884662</v>
      </c>
      <c r="G282">
        <f t="shared" si="18"/>
        <v>4.5130326894465789</v>
      </c>
      <c r="H282">
        <f t="shared" si="19"/>
        <v>49.786386072802657</v>
      </c>
    </row>
    <row r="283" spans="1:8" ht="15.75" x14ac:dyDescent="0.25">
      <c r="A283" s="7" t="s">
        <v>40</v>
      </c>
      <c r="B283" s="6" t="s">
        <v>26</v>
      </c>
      <c r="C283" s="6">
        <v>28</v>
      </c>
      <c r="D283" s="8">
        <f t="shared" si="17"/>
        <v>8.9171974522292992</v>
      </c>
      <c r="E283" s="6">
        <v>8</v>
      </c>
      <c r="F283">
        <f t="shared" si="16"/>
        <v>12.812400007802271</v>
      </c>
      <c r="G283">
        <f t="shared" si="18"/>
        <v>6.0218280036670668</v>
      </c>
      <c r="H283">
        <f t="shared" si="19"/>
        <v>62.452042689723655</v>
      </c>
    </row>
    <row r="284" spans="1:8" ht="15.75" x14ac:dyDescent="0.25">
      <c r="A284" s="7" t="s">
        <v>40</v>
      </c>
      <c r="B284" s="6" t="s">
        <v>26</v>
      </c>
      <c r="C284" s="6">
        <v>26</v>
      </c>
      <c r="D284" s="8">
        <f t="shared" si="17"/>
        <v>8.2802547770700627</v>
      </c>
      <c r="E284" s="6">
        <v>8</v>
      </c>
      <c r="F284">
        <f t="shared" si="16"/>
        <v>10.610124252760826</v>
      </c>
      <c r="G284">
        <f t="shared" si="18"/>
        <v>4.9867583987975879</v>
      </c>
      <c r="H284">
        <f t="shared" si="19"/>
        <v>53.848955176343352</v>
      </c>
    </row>
    <row r="285" spans="1:8" ht="15.75" x14ac:dyDescent="0.25">
      <c r="A285" s="7" t="s">
        <v>40</v>
      </c>
      <c r="B285" s="6" t="s">
        <v>26</v>
      </c>
      <c r="C285" s="6">
        <v>26</v>
      </c>
      <c r="D285" s="8">
        <f t="shared" si="17"/>
        <v>8.2802547770700627</v>
      </c>
      <c r="E285" s="6">
        <v>8</v>
      </c>
      <c r="F285">
        <f t="shared" si="16"/>
        <v>10.610124252760826</v>
      </c>
      <c r="G285">
        <f t="shared" si="18"/>
        <v>4.9867583987975879</v>
      </c>
      <c r="H285">
        <f t="shared" si="19"/>
        <v>53.848955176343352</v>
      </c>
    </row>
    <row r="286" spans="1:8" ht="15.75" x14ac:dyDescent="0.25">
      <c r="A286" s="7" t="s">
        <v>40</v>
      </c>
      <c r="B286" s="6" t="s">
        <v>26</v>
      </c>
      <c r="C286" s="6">
        <v>32</v>
      </c>
      <c r="D286" s="8">
        <f t="shared" si="17"/>
        <v>10.19108280254777</v>
      </c>
      <c r="E286" s="6">
        <v>8</v>
      </c>
      <c r="F286">
        <f t="shared" si="16"/>
        <v>17.997823732351961</v>
      </c>
      <c r="G286">
        <f t="shared" si="18"/>
        <v>8.4589771542054208</v>
      </c>
      <c r="H286">
        <f t="shared" si="19"/>
        <v>81.570014941679872</v>
      </c>
    </row>
    <row r="287" spans="1:8" ht="15.75" x14ac:dyDescent="0.25">
      <c r="A287" s="7" t="s">
        <v>40</v>
      </c>
      <c r="B287" s="6" t="s">
        <v>26</v>
      </c>
      <c r="C287" s="6">
        <v>26</v>
      </c>
      <c r="D287" s="8">
        <f t="shared" si="17"/>
        <v>8.2802547770700627</v>
      </c>
      <c r="E287" s="6">
        <v>8</v>
      </c>
      <c r="F287">
        <f t="shared" si="16"/>
        <v>10.610124252760826</v>
      </c>
      <c r="G287">
        <f t="shared" si="18"/>
        <v>4.9867583987975879</v>
      </c>
      <c r="H287">
        <f t="shared" si="19"/>
        <v>53.848955176343352</v>
      </c>
    </row>
    <row r="288" spans="1:8" ht="15.75" x14ac:dyDescent="0.25">
      <c r="A288" s="7" t="s">
        <v>40</v>
      </c>
      <c r="B288" s="6" t="s">
        <v>26</v>
      </c>
      <c r="C288" s="6">
        <v>28</v>
      </c>
      <c r="D288" s="8">
        <f t="shared" si="17"/>
        <v>8.9171974522292992</v>
      </c>
      <c r="E288" s="6">
        <v>8</v>
      </c>
      <c r="F288">
        <f t="shared" si="16"/>
        <v>12.812400007802271</v>
      </c>
      <c r="G288">
        <f t="shared" si="18"/>
        <v>6.0218280036670668</v>
      </c>
      <c r="H288">
        <f t="shared" si="19"/>
        <v>62.452042689723655</v>
      </c>
    </row>
    <row r="289" spans="1:8" ht="15.75" x14ac:dyDescent="0.25">
      <c r="A289" s="7" t="s">
        <v>40</v>
      </c>
      <c r="B289" s="6" t="s">
        <v>26</v>
      </c>
      <c r="C289" s="6">
        <v>15</v>
      </c>
      <c r="D289" s="8">
        <f t="shared" si="17"/>
        <v>4.7770700636942669</v>
      </c>
      <c r="E289" s="6">
        <v>8</v>
      </c>
      <c r="F289">
        <f t="shared" si="16"/>
        <v>2.6167700084154584</v>
      </c>
      <c r="G289">
        <f t="shared" si="18"/>
        <v>1.2298819039552653</v>
      </c>
      <c r="H289">
        <f t="shared" si="19"/>
        <v>17.923098986208956</v>
      </c>
    </row>
    <row r="290" spans="1:8" ht="15.75" x14ac:dyDescent="0.25">
      <c r="A290" s="7" t="s">
        <v>40</v>
      </c>
      <c r="B290" s="6" t="s">
        <v>26</v>
      </c>
      <c r="C290" s="6">
        <v>20</v>
      </c>
      <c r="D290" s="8">
        <f t="shared" si="17"/>
        <v>6.3694267515923562</v>
      </c>
      <c r="E290" s="6">
        <v>8</v>
      </c>
      <c r="F290">
        <f t="shared" si="16"/>
        <v>5.4417005351814183</v>
      </c>
      <c r="G290">
        <f t="shared" si="18"/>
        <v>2.5575992515352666</v>
      </c>
      <c r="H290">
        <f t="shared" si="19"/>
        <v>31.863287086593701</v>
      </c>
    </row>
    <row r="291" spans="1:8" ht="15.75" x14ac:dyDescent="0.25">
      <c r="A291" s="7" t="s">
        <v>40</v>
      </c>
      <c r="B291" s="6" t="s">
        <v>26</v>
      </c>
      <c r="C291" s="6">
        <v>36</v>
      </c>
      <c r="D291" s="8">
        <f t="shared" si="17"/>
        <v>11.464968152866241</v>
      </c>
      <c r="E291" s="6">
        <v>8</v>
      </c>
      <c r="F291">
        <f t="shared" si="16"/>
        <v>24.288638087192005</v>
      </c>
      <c r="G291">
        <f t="shared" si="18"/>
        <v>11.415659900980241</v>
      </c>
      <c r="H291">
        <f t="shared" si="19"/>
        <v>103.2370501605636</v>
      </c>
    </row>
    <row r="292" spans="1:8" ht="15.75" x14ac:dyDescent="0.25">
      <c r="A292" s="7" t="s">
        <v>40</v>
      </c>
      <c r="B292" s="6" t="s">
        <v>26</v>
      </c>
      <c r="C292" s="6">
        <v>30</v>
      </c>
      <c r="D292" s="8">
        <f t="shared" si="17"/>
        <v>9.5541401273885338</v>
      </c>
      <c r="E292" s="6">
        <v>8</v>
      </c>
      <c r="F292">
        <f t="shared" si="16"/>
        <v>15.271682713902763</v>
      </c>
      <c r="G292">
        <f t="shared" si="18"/>
        <v>7.1776908755342985</v>
      </c>
      <c r="H292">
        <f t="shared" si="19"/>
        <v>71.692395944835823</v>
      </c>
    </row>
    <row r="293" spans="1:8" ht="15.75" x14ac:dyDescent="0.25">
      <c r="A293" s="7" t="s">
        <v>40</v>
      </c>
      <c r="B293" s="6" t="s">
        <v>26</v>
      </c>
      <c r="C293" s="6">
        <v>27</v>
      </c>
      <c r="D293" s="8">
        <f t="shared" si="17"/>
        <v>8.598726114649681</v>
      </c>
      <c r="E293" s="6">
        <v>8</v>
      </c>
      <c r="F293">
        <f t="shared" si="16"/>
        <v>11.679764309136601</v>
      </c>
      <c r="G293">
        <f t="shared" si="18"/>
        <v>5.4894892252942027</v>
      </c>
      <c r="H293">
        <f t="shared" si="19"/>
        <v>58.070840715317019</v>
      </c>
    </row>
    <row r="294" spans="1:8" ht="15.75" x14ac:dyDescent="0.25">
      <c r="A294" s="7" t="s">
        <v>5</v>
      </c>
      <c r="B294" s="6" t="s">
        <v>23</v>
      </c>
      <c r="C294" s="6">
        <v>26.5</v>
      </c>
      <c r="D294" s="8">
        <f t="shared" si="17"/>
        <v>8.4394904458598727</v>
      </c>
      <c r="E294" s="6">
        <v>8</v>
      </c>
      <c r="F294">
        <f t="shared" si="16"/>
        <v>11.137149473545763</v>
      </c>
      <c r="G294">
        <f t="shared" si="18"/>
        <v>5.2344602525665085</v>
      </c>
      <c r="H294">
        <f t="shared" si="19"/>
        <v>55.939983391401071</v>
      </c>
    </row>
    <row r="295" spans="1:8" ht="15.75" x14ac:dyDescent="0.25">
      <c r="A295" s="7" t="s">
        <v>40</v>
      </c>
      <c r="B295" s="6" t="s">
        <v>26</v>
      </c>
      <c r="C295" s="6">
        <v>25</v>
      </c>
      <c r="D295" s="8">
        <f t="shared" si="17"/>
        <v>7.9617834394904454</v>
      </c>
      <c r="E295" s="6">
        <v>8</v>
      </c>
      <c r="F295">
        <f t="shared" si="16"/>
        <v>9.6021972115884662</v>
      </c>
      <c r="G295">
        <f t="shared" si="18"/>
        <v>4.5130326894465789</v>
      </c>
      <c r="H295">
        <f t="shared" si="19"/>
        <v>49.786386072802657</v>
      </c>
    </row>
    <row r="296" spans="1:8" ht="15.75" x14ac:dyDescent="0.25">
      <c r="A296" s="7" t="s">
        <v>40</v>
      </c>
      <c r="B296" s="6" t="s">
        <v>26</v>
      </c>
      <c r="C296" s="6">
        <v>17</v>
      </c>
      <c r="D296" s="8">
        <f t="shared" si="17"/>
        <v>5.4140127388535033</v>
      </c>
      <c r="E296" s="6">
        <v>8</v>
      </c>
      <c r="F296">
        <f t="shared" si="16"/>
        <v>3.5983698908858401</v>
      </c>
      <c r="G296">
        <f t="shared" si="18"/>
        <v>1.6912338487163447</v>
      </c>
      <c r="H296">
        <f t="shared" si="19"/>
        <v>23.021224920063954</v>
      </c>
    </row>
    <row r="297" spans="1:8" ht="15.75" x14ac:dyDescent="0.25">
      <c r="A297" s="7" t="s">
        <v>40</v>
      </c>
      <c r="B297" s="6" t="s">
        <v>26</v>
      </c>
      <c r="C297" s="6">
        <v>26</v>
      </c>
      <c r="D297" s="8">
        <f t="shared" si="17"/>
        <v>8.2802547770700627</v>
      </c>
      <c r="E297" s="6">
        <v>8</v>
      </c>
      <c r="F297">
        <f t="shared" si="16"/>
        <v>10.610124252760826</v>
      </c>
      <c r="G297">
        <f t="shared" si="18"/>
        <v>4.9867583987975879</v>
      </c>
      <c r="H297">
        <f t="shared" si="19"/>
        <v>53.848955176343352</v>
      </c>
    </row>
    <row r="298" spans="1:8" ht="15.75" x14ac:dyDescent="0.25">
      <c r="A298" s="7" t="s">
        <v>40</v>
      </c>
      <c r="B298" s="6" t="s">
        <v>26</v>
      </c>
      <c r="C298" s="6">
        <v>20</v>
      </c>
      <c r="D298" s="8">
        <f t="shared" si="17"/>
        <v>6.3694267515923562</v>
      </c>
      <c r="E298" s="6">
        <v>8</v>
      </c>
      <c r="F298">
        <f t="shared" si="16"/>
        <v>5.4417005351814183</v>
      </c>
      <c r="G298">
        <f t="shared" si="18"/>
        <v>2.5575992515352666</v>
      </c>
      <c r="H298">
        <f t="shared" si="19"/>
        <v>31.863287086593701</v>
      </c>
    </row>
    <row r="299" spans="1:8" ht="15.75" x14ac:dyDescent="0.25">
      <c r="A299" s="7" t="s">
        <v>40</v>
      </c>
      <c r="B299" s="6" t="s">
        <v>26</v>
      </c>
      <c r="C299" s="6">
        <v>16</v>
      </c>
      <c r="D299" s="8">
        <f t="shared" si="17"/>
        <v>5.0955414012738851</v>
      </c>
      <c r="E299" s="6">
        <v>8</v>
      </c>
      <c r="F299">
        <f t="shared" si="16"/>
        <v>3.0838884124204617</v>
      </c>
      <c r="G299">
        <f t="shared" si="18"/>
        <v>1.4494275538376169</v>
      </c>
      <c r="H299">
        <f t="shared" si="19"/>
        <v>20.392503735419968</v>
      </c>
    </row>
    <row r="300" spans="1:8" ht="15.75" x14ac:dyDescent="0.25">
      <c r="A300" s="7" t="s">
        <v>40</v>
      </c>
      <c r="B300" s="6" t="s">
        <v>26</v>
      </c>
      <c r="C300" s="6">
        <v>21</v>
      </c>
      <c r="D300" s="8">
        <f t="shared" si="17"/>
        <v>6.6878980891719744</v>
      </c>
      <c r="E300" s="6">
        <v>8</v>
      </c>
      <c r="F300">
        <f t="shared" si="16"/>
        <v>6.1611446384234441</v>
      </c>
      <c r="G300">
        <f t="shared" si="18"/>
        <v>2.8957379800590184</v>
      </c>
      <c r="H300">
        <f t="shared" si="19"/>
        <v>35.12927401296956</v>
      </c>
    </row>
    <row r="301" spans="1:8" ht="15.75" x14ac:dyDescent="0.25">
      <c r="A301" s="7" t="s">
        <v>40</v>
      </c>
      <c r="B301" s="6" t="s">
        <v>26</v>
      </c>
      <c r="C301" s="6">
        <v>19</v>
      </c>
      <c r="D301" s="8">
        <f t="shared" si="17"/>
        <v>6.0509554140127388</v>
      </c>
      <c r="E301" s="6">
        <v>8</v>
      </c>
      <c r="F301">
        <f t="shared" si="16"/>
        <v>4.7757459239953679</v>
      </c>
      <c r="G301">
        <f t="shared" si="18"/>
        <v>2.2446005842778227</v>
      </c>
      <c r="H301">
        <f t="shared" si="19"/>
        <v>28.756616595650822</v>
      </c>
    </row>
    <row r="302" spans="1:8" ht="15.75" x14ac:dyDescent="0.25">
      <c r="A302" s="7" t="s">
        <v>40</v>
      </c>
      <c r="B302" s="6" t="s">
        <v>26</v>
      </c>
      <c r="C302" s="6">
        <v>30</v>
      </c>
      <c r="D302" s="8">
        <f t="shared" si="17"/>
        <v>9.5541401273885338</v>
      </c>
      <c r="E302" s="6">
        <v>8</v>
      </c>
      <c r="F302">
        <f t="shared" si="16"/>
        <v>15.271682713902763</v>
      </c>
      <c r="G302">
        <f t="shared" si="18"/>
        <v>7.1776908755342985</v>
      </c>
      <c r="H302">
        <f t="shared" si="19"/>
        <v>71.692395944835823</v>
      </c>
    </row>
    <row r="303" spans="1:8" ht="15.75" x14ac:dyDescent="0.25">
      <c r="A303" s="7" t="s">
        <v>40</v>
      </c>
      <c r="B303" s="6" t="s">
        <v>26</v>
      </c>
      <c r="C303" s="6">
        <v>17</v>
      </c>
      <c r="D303" s="8">
        <f t="shared" si="17"/>
        <v>5.4140127388535033</v>
      </c>
      <c r="E303" s="6">
        <v>8</v>
      </c>
      <c r="F303">
        <f t="shared" si="16"/>
        <v>3.5983698908858401</v>
      </c>
      <c r="G303">
        <f t="shared" si="18"/>
        <v>1.6912338487163447</v>
      </c>
      <c r="H303">
        <f t="shared" si="19"/>
        <v>23.021224920063954</v>
      </c>
    </row>
    <row r="304" spans="1:8" ht="15.75" x14ac:dyDescent="0.25">
      <c r="A304" s="7" t="s">
        <v>40</v>
      </c>
      <c r="B304" s="6" t="s">
        <v>26</v>
      </c>
      <c r="C304" s="6">
        <v>12</v>
      </c>
      <c r="D304" s="8">
        <f t="shared" si="17"/>
        <v>3.8216560509554141</v>
      </c>
      <c r="E304" s="6">
        <v>8</v>
      </c>
      <c r="F304">
        <f t="shared" si="16"/>
        <v>1.4829604559731249</v>
      </c>
      <c r="G304">
        <f t="shared" si="18"/>
        <v>0.69699141430736866</v>
      </c>
      <c r="H304">
        <f t="shared" si="19"/>
        <v>11.470783351173734</v>
      </c>
    </row>
    <row r="305" spans="1:8" ht="15.75" x14ac:dyDescent="0.25">
      <c r="A305" s="7" t="s">
        <v>40</v>
      </c>
      <c r="B305" s="6" t="s">
        <v>26</v>
      </c>
      <c r="C305" s="6">
        <v>40</v>
      </c>
      <c r="D305" s="8">
        <f t="shared" si="17"/>
        <v>12.738853503184712</v>
      </c>
      <c r="E305" s="6">
        <v>8</v>
      </c>
      <c r="F305">
        <f t="shared" si="16"/>
        <v>31.758207152369334</v>
      </c>
      <c r="G305">
        <f t="shared" si="18"/>
        <v>14.926357361613587</v>
      </c>
      <c r="H305">
        <f t="shared" si="19"/>
        <v>127.4531483463748</v>
      </c>
    </row>
    <row r="306" spans="1:8" ht="15.75" x14ac:dyDescent="0.25">
      <c r="A306" s="7" t="s">
        <v>40</v>
      </c>
      <c r="B306" s="6" t="s">
        <v>26</v>
      </c>
      <c r="C306" s="6">
        <v>20</v>
      </c>
      <c r="D306" s="8">
        <f t="shared" si="17"/>
        <v>6.3694267515923562</v>
      </c>
      <c r="E306" s="6">
        <v>8</v>
      </c>
      <c r="F306">
        <f t="shared" si="16"/>
        <v>5.4417005351814183</v>
      </c>
      <c r="G306">
        <f t="shared" si="18"/>
        <v>2.5575992515352666</v>
      </c>
      <c r="H306">
        <f t="shared" si="19"/>
        <v>31.863287086593701</v>
      </c>
    </row>
    <row r="307" spans="1:8" ht="15.75" x14ac:dyDescent="0.25">
      <c r="A307" s="7" t="s">
        <v>40</v>
      </c>
      <c r="B307" s="6" t="s">
        <v>26</v>
      </c>
      <c r="C307" s="6">
        <v>11</v>
      </c>
      <c r="D307" s="8">
        <f t="shared" si="17"/>
        <v>3.5031847133757958</v>
      </c>
      <c r="E307" s="6">
        <v>8</v>
      </c>
      <c r="F307">
        <f t="shared" si="16"/>
        <v>1.1883864272051015</v>
      </c>
      <c r="G307">
        <f t="shared" si="18"/>
        <v>0.55854162078639769</v>
      </c>
      <c r="H307">
        <f t="shared" si="19"/>
        <v>9.6386443436945939</v>
      </c>
    </row>
    <row r="308" spans="1:8" ht="15.75" x14ac:dyDescent="0.25">
      <c r="A308" s="7" t="s">
        <v>40</v>
      </c>
      <c r="B308" s="6" t="s">
        <v>26</v>
      </c>
      <c r="C308" s="6">
        <v>18</v>
      </c>
      <c r="D308" s="8">
        <f t="shared" si="17"/>
        <v>5.7324840764331206</v>
      </c>
      <c r="E308" s="6">
        <v>8</v>
      </c>
      <c r="F308">
        <f t="shared" si="16"/>
        <v>4.1618059307872386</v>
      </c>
      <c r="G308">
        <f t="shared" si="18"/>
        <v>1.9560487874700021</v>
      </c>
      <c r="H308">
        <f t="shared" si="19"/>
        <v>25.809262540140899</v>
      </c>
    </row>
    <row r="309" spans="1:8" ht="15.75" x14ac:dyDescent="0.25">
      <c r="A309" s="7" t="s">
        <v>40</v>
      </c>
      <c r="B309" s="6" t="s">
        <v>26</v>
      </c>
      <c r="C309" s="6">
        <v>29</v>
      </c>
      <c r="D309" s="8">
        <f t="shared" si="17"/>
        <v>9.2356687898089174</v>
      </c>
      <c r="E309" s="6">
        <v>8</v>
      </c>
      <c r="F309">
        <f t="shared" si="16"/>
        <v>14.009292529252955</v>
      </c>
      <c r="G309">
        <f t="shared" si="18"/>
        <v>6.5843674887488879</v>
      </c>
      <c r="H309">
        <f t="shared" si="19"/>
        <v>66.992561099563275</v>
      </c>
    </row>
    <row r="310" spans="1:8" ht="15.75" x14ac:dyDescent="0.25">
      <c r="A310" s="7" t="s">
        <v>40</v>
      </c>
      <c r="B310" s="6" t="s">
        <v>26</v>
      </c>
      <c r="C310" s="6">
        <v>20</v>
      </c>
      <c r="D310" s="8">
        <f t="shared" si="17"/>
        <v>6.3694267515923562</v>
      </c>
      <c r="E310" s="6">
        <v>8</v>
      </c>
      <c r="F310">
        <f t="shared" si="16"/>
        <v>5.4417005351814183</v>
      </c>
      <c r="G310">
        <f t="shared" si="18"/>
        <v>2.5575992515352666</v>
      </c>
      <c r="H310">
        <f t="shared" si="19"/>
        <v>31.863287086593701</v>
      </c>
    </row>
    <row r="311" spans="1:8" ht="15.75" x14ac:dyDescent="0.25">
      <c r="A311" s="7" t="s">
        <v>40</v>
      </c>
      <c r="B311" s="6" t="s">
        <v>26</v>
      </c>
      <c r="C311" s="6">
        <v>15</v>
      </c>
      <c r="D311" s="8">
        <f t="shared" si="17"/>
        <v>4.7770700636942669</v>
      </c>
      <c r="E311" s="6">
        <v>8</v>
      </c>
      <c r="F311">
        <f t="shared" si="16"/>
        <v>2.6167700084154584</v>
      </c>
      <c r="G311">
        <f t="shared" si="18"/>
        <v>1.2298819039552653</v>
      </c>
      <c r="H311">
        <f t="shared" si="19"/>
        <v>17.923098986208956</v>
      </c>
    </row>
    <row r="312" spans="1:8" ht="15.75" x14ac:dyDescent="0.25">
      <c r="A312" s="7" t="s">
        <v>40</v>
      </c>
      <c r="B312" s="6" t="s">
        <v>26</v>
      </c>
      <c r="C312" s="6">
        <v>144</v>
      </c>
      <c r="D312" s="8">
        <f t="shared" si="17"/>
        <v>45.859872611464965</v>
      </c>
      <c r="E312" s="6">
        <v>8</v>
      </c>
      <c r="F312">
        <f t="shared" si="16"/>
        <v>827.26726887706184</v>
      </c>
      <c r="G312">
        <f t="shared" si="18"/>
        <v>388.81561637221904</v>
      </c>
      <c r="H312">
        <f t="shared" si="19"/>
        <v>1651.7928025690176</v>
      </c>
    </row>
    <row r="313" spans="1:8" ht="15.75" x14ac:dyDescent="0.25">
      <c r="A313" s="7" t="s">
        <v>40</v>
      </c>
      <c r="B313" s="6" t="s">
        <v>26</v>
      </c>
      <c r="C313" s="6">
        <v>30</v>
      </c>
      <c r="D313" s="8">
        <f t="shared" si="17"/>
        <v>9.5541401273885338</v>
      </c>
      <c r="E313" s="6">
        <v>8</v>
      </c>
      <c r="F313">
        <f t="shared" si="16"/>
        <v>15.271682713902763</v>
      </c>
      <c r="G313">
        <f t="shared" si="18"/>
        <v>7.1776908755342985</v>
      </c>
      <c r="H313">
        <f t="shared" si="19"/>
        <v>71.692395944835823</v>
      </c>
    </row>
    <row r="314" spans="1:8" ht="15.75" x14ac:dyDescent="0.25">
      <c r="A314" s="7" t="s">
        <v>40</v>
      </c>
      <c r="B314" s="6" t="s">
        <v>26</v>
      </c>
      <c r="C314" s="6">
        <v>29</v>
      </c>
      <c r="D314" s="8">
        <f t="shared" si="17"/>
        <v>9.2356687898089174</v>
      </c>
      <c r="E314" s="6">
        <v>8</v>
      </c>
      <c r="F314">
        <f t="shared" si="16"/>
        <v>14.009292529252955</v>
      </c>
      <c r="G314">
        <f t="shared" si="18"/>
        <v>6.5843674887488879</v>
      </c>
      <c r="H314">
        <f t="shared" si="19"/>
        <v>66.992561099563275</v>
      </c>
    </row>
    <row r="315" spans="1:8" ht="15.75" x14ac:dyDescent="0.25">
      <c r="A315" s="7" t="s">
        <v>40</v>
      </c>
      <c r="B315" s="6" t="s">
        <v>26</v>
      </c>
      <c r="C315" s="6">
        <v>49</v>
      </c>
      <c r="D315" s="8">
        <f t="shared" si="17"/>
        <v>15.605095541401273</v>
      </c>
      <c r="E315" s="6">
        <v>8</v>
      </c>
      <c r="F315">
        <f t="shared" si="16"/>
        <v>53.230717849187172</v>
      </c>
      <c r="G315">
        <f t="shared" si="18"/>
        <v>25.01843738911797</v>
      </c>
      <c r="H315">
        <f t="shared" si="19"/>
        <v>191.25938073727869</v>
      </c>
    </row>
    <row r="316" spans="1:8" ht="15.75" x14ac:dyDescent="0.25">
      <c r="A316" s="7" t="s">
        <v>40</v>
      </c>
      <c r="B316" s="6" t="s">
        <v>26</v>
      </c>
      <c r="C316" s="6">
        <v>31</v>
      </c>
      <c r="D316" s="8">
        <f t="shared" si="17"/>
        <v>9.872611464968152</v>
      </c>
      <c r="E316" s="6">
        <v>8</v>
      </c>
      <c r="F316">
        <f t="shared" si="16"/>
        <v>16.600792075535921</v>
      </c>
      <c r="G316">
        <f t="shared" si="18"/>
        <v>7.8023722755018827</v>
      </c>
      <c r="H316">
        <f t="shared" si="19"/>
        <v>76.55154722554137</v>
      </c>
    </row>
    <row r="317" spans="1:8" ht="15.75" x14ac:dyDescent="0.25">
      <c r="A317" s="7" t="s">
        <v>1</v>
      </c>
      <c r="B317" s="6" t="s">
        <v>57</v>
      </c>
      <c r="C317" s="6">
        <v>64</v>
      </c>
      <c r="D317" s="8">
        <f t="shared" si="17"/>
        <v>20.38216560509554</v>
      </c>
      <c r="E317" s="6">
        <v>8</v>
      </c>
      <c r="F317">
        <f t="shared" si="16"/>
        <v>105.03676391020063</v>
      </c>
      <c r="G317">
        <f t="shared" si="18"/>
        <v>49.367279037794297</v>
      </c>
      <c r="H317">
        <f t="shared" si="19"/>
        <v>326.28005976671949</v>
      </c>
    </row>
    <row r="318" spans="1:8" ht="15.75" x14ac:dyDescent="0.25">
      <c r="A318" s="7" t="s">
        <v>40</v>
      </c>
      <c r="B318" s="6" t="s">
        <v>26</v>
      </c>
      <c r="C318" s="6">
        <v>20</v>
      </c>
      <c r="D318" s="8">
        <f t="shared" si="17"/>
        <v>6.3694267515923562</v>
      </c>
      <c r="E318" s="6">
        <v>8</v>
      </c>
      <c r="F318">
        <f t="shared" si="16"/>
        <v>5.4417005351814183</v>
      </c>
      <c r="G318">
        <f t="shared" si="18"/>
        <v>2.5575992515352666</v>
      </c>
      <c r="H318">
        <f t="shared" si="19"/>
        <v>31.863287086593701</v>
      </c>
    </row>
    <row r="319" spans="1:8" ht="15.75" x14ac:dyDescent="0.25">
      <c r="A319" s="7" t="s">
        <v>40</v>
      </c>
      <c r="B319" s="6" t="s">
        <v>26</v>
      </c>
      <c r="C319" s="6">
        <v>20</v>
      </c>
      <c r="D319" s="8">
        <f t="shared" si="17"/>
        <v>6.3694267515923562</v>
      </c>
      <c r="E319" s="6">
        <v>8</v>
      </c>
      <c r="F319">
        <f t="shared" si="16"/>
        <v>5.4417005351814183</v>
      </c>
      <c r="G319">
        <f t="shared" si="18"/>
        <v>2.5575992515352666</v>
      </c>
      <c r="H319">
        <f t="shared" si="19"/>
        <v>31.863287086593701</v>
      </c>
    </row>
    <row r="320" spans="1:8" ht="15.75" x14ac:dyDescent="0.25">
      <c r="A320" s="7" t="s">
        <v>40</v>
      </c>
      <c r="B320" s="6" t="s">
        <v>26</v>
      </c>
      <c r="C320" s="6">
        <v>53</v>
      </c>
      <c r="D320" s="8">
        <f t="shared" si="17"/>
        <v>16.878980891719745</v>
      </c>
      <c r="E320" s="6">
        <v>8</v>
      </c>
      <c r="F320">
        <f t="shared" si="16"/>
        <v>64.997310634988111</v>
      </c>
      <c r="G320">
        <f t="shared" si="18"/>
        <v>30.54873599844441</v>
      </c>
      <c r="H320">
        <f t="shared" si="19"/>
        <v>223.75993356560429</v>
      </c>
    </row>
    <row r="321" spans="1:8" ht="15.75" x14ac:dyDescent="0.25">
      <c r="A321" s="7" t="s">
        <v>40</v>
      </c>
      <c r="B321" s="6" t="s">
        <v>26</v>
      </c>
      <c r="C321" s="6">
        <v>16</v>
      </c>
      <c r="D321" s="8">
        <f t="shared" si="17"/>
        <v>5.0955414012738851</v>
      </c>
      <c r="E321" s="6">
        <v>8</v>
      </c>
      <c r="F321">
        <f t="shared" si="16"/>
        <v>3.0838884124204617</v>
      </c>
      <c r="G321">
        <f t="shared" si="18"/>
        <v>1.4494275538376169</v>
      </c>
      <c r="H321">
        <f t="shared" si="19"/>
        <v>20.392503735419968</v>
      </c>
    </row>
    <row r="322" spans="1:8" ht="15.75" x14ac:dyDescent="0.25">
      <c r="A322" s="7" t="s">
        <v>40</v>
      </c>
      <c r="B322" s="6" t="s">
        <v>26</v>
      </c>
      <c r="C322" s="6">
        <v>35</v>
      </c>
      <c r="D322" s="8">
        <f t="shared" si="17"/>
        <v>11.146496815286623</v>
      </c>
      <c r="E322" s="6">
        <v>8</v>
      </c>
      <c r="F322">
        <f t="shared" ref="F322:F385" si="20">EXP(2.545*LN(D322)-3.018)</f>
        <v>22.608225284226034</v>
      </c>
      <c r="G322">
        <f t="shared" si="18"/>
        <v>10.625865883586235</v>
      </c>
      <c r="H322">
        <f t="shared" si="19"/>
        <v>97.581316702693215</v>
      </c>
    </row>
    <row r="323" spans="1:8" ht="15.75" x14ac:dyDescent="0.25">
      <c r="A323" s="7" t="s">
        <v>40</v>
      </c>
      <c r="B323" s="6" t="s">
        <v>26</v>
      </c>
      <c r="C323" s="6">
        <v>16</v>
      </c>
      <c r="D323" s="8">
        <f t="shared" ref="D323:D386" si="21">C323/3.14</f>
        <v>5.0955414012738851</v>
      </c>
      <c r="E323" s="6">
        <v>8</v>
      </c>
      <c r="F323">
        <f t="shared" si="20"/>
        <v>3.0838884124204617</v>
      </c>
      <c r="G323">
        <f t="shared" ref="G323:G386" si="22">F323*0.47</f>
        <v>1.4494275538376169</v>
      </c>
      <c r="H323">
        <f t="shared" ref="H323:H386" si="23">PI()*((D323/2)^2)</f>
        <v>20.392503735419968</v>
      </c>
    </row>
    <row r="324" spans="1:8" ht="15.75" x14ac:dyDescent="0.25">
      <c r="A324" s="7" t="s">
        <v>64</v>
      </c>
      <c r="B324" s="6" t="s">
        <v>29</v>
      </c>
      <c r="C324" s="2">
        <v>32</v>
      </c>
      <c r="D324" s="8">
        <f t="shared" si="21"/>
        <v>10.19108280254777</v>
      </c>
      <c r="E324" s="6">
        <v>9</v>
      </c>
      <c r="F324">
        <f t="shared" si="20"/>
        <v>17.997823732351961</v>
      </c>
      <c r="G324">
        <f t="shared" si="22"/>
        <v>8.4589771542054208</v>
      </c>
      <c r="H324">
        <f t="shared" si="23"/>
        <v>81.570014941679872</v>
      </c>
    </row>
    <row r="325" spans="1:8" ht="15.75" x14ac:dyDescent="0.25">
      <c r="A325" s="9" t="s">
        <v>16</v>
      </c>
      <c r="B325" s="6" t="s">
        <v>47</v>
      </c>
      <c r="C325" s="6">
        <v>10</v>
      </c>
      <c r="D325" s="8">
        <f t="shared" si="21"/>
        <v>3.1847133757961781</v>
      </c>
      <c r="E325" s="6">
        <v>9</v>
      </c>
      <c r="F325">
        <f t="shared" si="20"/>
        <v>0.93242369043444173</v>
      </c>
      <c r="G325">
        <f t="shared" si="22"/>
        <v>0.43823913450418761</v>
      </c>
      <c r="H325">
        <f t="shared" si="23"/>
        <v>7.9658217716484252</v>
      </c>
    </row>
    <row r="326" spans="1:8" ht="15.75" x14ac:dyDescent="0.25">
      <c r="A326" s="9" t="s">
        <v>12</v>
      </c>
      <c r="B326" s="6" t="s">
        <v>30</v>
      </c>
      <c r="C326" s="6">
        <v>8</v>
      </c>
      <c r="D326" s="8">
        <f t="shared" si="21"/>
        <v>2.5477707006369426</v>
      </c>
      <c r="E326" s="6">
        <v>9</v>
      </c>
      <c r="F326">
        <f t="shared" si="20"/>
        <v>0.52841765102776583</v>
      </c>
      <c r="G326">
        <f t="shared" si="22"/>
        <v>0.24835629598304992</v>
      </c>
      <c r="H326">
        <f t="shared" si="23"/>
        <v>5.098125933854992</v>
      </c>
    </row>
    <row r="327" spans="1:8" ht="15.75" x14ac:dyDescent="0.25">
      <c r="A327" s="7" t="s">
        <v>12</v>
      </c>
      <c r="B327" s="6" t="s">
        <v>30</v>
      </c>
      <c r="C327" s="6">
        <v>8</v>
      </c>
      <c r="D327" s="8">
        <f t="shared" si="21"/>
        <v>2.5477707006369426</v>
      </c>
      <c r="E327" s="6">
        <v>9</v>
      </c>
      <c r="F327">
        <f t="shared" si="20"/>
        <v>0.52841765102776583</v>
      </c>
      <c r="G327">
        <f t="shared" si="22"/>
        <v>0.24835629598304992</v>
      </c>
      <c r="H327">
        <f t="shared" si="23"/>
        <v>5.098125933854992</v>
      </c>
    </row>
    <row r="328" spans="1:8" ht="15.75" x14ac:dyDescent="0.25">
      <c r="A328" s="7" t="s">
        <v>5</v>
      </c>
      <c r="B328" s="6" t="s">
        <v>23</v>
      </c>
      <c r="C328" s="6">
        <v>21</v>
      </c>
      <c r="D328" s="8">
        <f t="shared" si="21"/>
        <v>6.6878980891719744</v>
      </c>
      <c r="E328" s="6">
        <v>9</v>
      </c>
      <c r="F328">
        <f t="shared" si="20"/>
        <v>6.1611446384234441</v>
      </c>
      <c r="G328">
        <f t="shared" si="22"/>
        <v>2.8957379800590184</v>
      </c>
      <c r="H328">
        <f t="shared" si="23"/>
        <v>35.12927401296956</v>
      </c>
    </row>
    <row r="329" spans="1:8" ht="15.75" x14ac:dyDescent="0.25">
      <c r="A329" s="9" t="s">
        <v>5</v>
      </c>
      <c r="B329" s="6" t="s">
        <v>23</v>
      </c>
      <c r="C329" s="6">
        <v>17</v>
      </c>
      <c r="D329" s="8">
        <f t="shared" si="21"/>
        <v>5.4140127388535033</v>
      </c>
      <c r="E329" s="6">
        <v>9</v>
      </c>
      <c r="F329">
        <f t="shared" si="20"/>
        <v>3.5983698908858401</v>
      </c>
      <c r="G329">
        <f t="shared" si="22"/>
        <v>1.6912338487163447</v>
      </c>
      <c r="H329">
        <f t="shared" si="23"/>
        <v>23.021224920063954</v>
      </c>
    </row>
    <row r="330" spans="1:8" ht="15.75" x14ac:dyDescent="0.25">
      <c r="A330" s="7" t="s">
        <v>5</v>
      </c>
      <c r="B330" s="6" t="s">
        <v>23</v>
      </c>
      <c r="C330" s="6">
        <v>22</v>
      </c>
      <c r="D330" s="8">
        <f t="shared" si="21"/>
        <v>7.0063694267515917</v>
      </c>
      <c r="E330" s="6">
        <v>9</v>
      </c>
      <c r="F330">
        <f t="shared" si="20"/>
        <v>6.9355198964445544</v>
      </c>
      <c r="G330">
        <f t="shared" si="22"/>
        <v>3.2596943513289403</v>
      </c>
      <c r="H330">
        <f t="shared" si="23"/>
        <v>38.554577374778376</v>
      </c>
    </row>
    <row r="331" spans="1:8" ht="15.75" x14ac:dyDescent="0.25">
      <c r="A331" s="7" t="s">
        <v>5</v>
      </c>
      <c r="B331" s="6" t="s">
        <v>23</v>
      </c>
      <c r="C331" s="6">
        <v>20</v>
      </c>
      <c r="D331" s="8">
        <f t="shared" si="21"/>
        <v>6.3694267515923562</v>
      </c>
      <c r="E331" s="6">
        <v>9</v>
      </c>
      <c r="F331">
        <f t="shared" si="20"/>
        <v>5.4417005351814183</v>
      </c>
      <c r="G331">
        <f t="shared" si="22"/>
        <v>2.5575992515352666</v>
      </c>
      <c r="H331">
        <f t="shared" si="23"/>
        <v>31.863287086593701</v>
      </c>
    </row>
    <row r="332" spans="1:8" ht="15.75" x14ac:dyDescent="0.25">
      <c r="A332" s="7" t="s">
        <v>5</v>
      </c>
      <c r="B332" s="6" t="s">
        <v>23</v>
      </c>
      <c r="C332" s="6">
        <v>27</v>
      </c>
      <c r="D332" s="8">
        <f t="shared" si="21"/>
        <v>8.598726114649681</v>
      </c>
      <c r="E332" s="6">
        <v>9</v>
      </c>
      <c r="F332">
        <f t="shared" si="20"/>
        <v>11.679764309136601</v>
      </c>
      <c r="G332">
        <f t="shared" si="22"/>
        <v>5.4894892252942027</v>
      </c>
      <c r="H332">
        <f t="shared" si="23"/>
        <v>58.070840715317019</v>
      </c>
    </row>
    <row r="333" spans="1:8" ht="15.75" x14ac:dyDescent="0.25">
      <c r="A333" s="7" t="s">
        <v>5</v>
      </c>
      <c r="B333" s="6" t="s">
        <v>23</v>
      </c>
      <c r="C333" s="6">
        <v>20</v>
      </c>
      <c r="D333" s="8">
        <f t="shared" si="21"/>
        <v>6.3694267515923562</v>
      </c>
      <c r="E333" s="6">
        <v>9</v>
      </c>
      <c r="F333">
        <f t="shared" si="20"/>
        <v>5.4417005351814183</v>
      </c>
      <c r="G333">
        <f t="shared" si="22"/>
        <v>2.5575992515352666</v>
      </c>
      <c r="H333">
        <f t="shared" si="23"/>
        <v>31.863287086593701</v>
      </c>
    </row>
    <row r="334" spans="1:8" ht="15.75" x14ac:dyDescent="0.25">
      <c r="A334" s="7"/>
      <c r="B334" s="6" t="s">
        <v>41</v>
      </c>
      <c r="C334" s="6">
        <v>57</v>
      </c>
      <c r="D334" s="8">
        <f t="shared" si="21"/>
        <v>18.152866242038215</v>
      </c>
      <c r="E334" s="6">
        <v>9</v>
      </c>
      <c r="F334">
        <f t="shared" si="20"/>
        <v>78.219458837955742</v>
      </c>
      <c r="G334">
        <f t="shared" si="22"/>
        <v>36.763145653839196</v>
      </c>
      <c r="H334">
        <f t="shared" si="23"/>
        <v>258.80954936085737</v>
      </c>
    </row>
    <row r="335" spans="1:8" ht="15.75" x14ac:dyDescent="0.25">
      <c r="A335" s="7" t="s">
        <v>40</v>
      </c>
      <c r="B335" s="6" t="s">
        <v>26</v>
      </c>
      <c r="C335" s="6">
        <v>180</v>
      </c>
      <c r="D335" s="8">
        <f t="shared" si="21"/>
        <v>57.324840764331206</v>
      </c>
      <c r="E335" s="6">
        <v>9</v>
      </c>
      <c r="F335">
        <f t="shared" si="20"/>
        <v>1459.7612292505351</v>
      </c>
      <c r="G335">
        <f t="shared" si="22"/>
        <v>686.08777774775149</v>
      </c>
      <c r="H335">
        <f t="shared" si="23"/>
        <v>2580.9262540140899</v>
      </c>
    </row>
    <row r="336" spans="1:8" ht="15.75" x14ac:dyDescent="0.25">
      <c r="A336" s="7" t="s">
        <v>2</v>
      </c>
      <c r="B336" s="6" t="s">
        <v>20</v>
      </c>
      <c r="C336" s="6">
        <v>34</v>
      </c>
      <c r="D336" s="8">
        <f t="shared" si="21"/>
        <v>10.828025477707007</v>
      </c>
      <c r="E336" s="6">
        <v>9</v>
      </c>
      <c r="F336">
        <f t="shared" si="20"/>
        <v>21.000379507614944</v>
      </c>
      <c r="G336">
        <f t="shared" si="22"/>
        <v>9.8701783685790225</v>
      </c>
      <c r="H336">
        <f t="shared" si="23"/>
        <v>92.084899680255816</v>
      </c>
    </row>
    <row r="337" spans="1:8" ht="15.75" x14ac:dyDescent="0.25">
      <c r="A337" s="7" t="s">
        <v>15</v>
      </c>
      <c r="B337" s="6" t="s">
        <v>32</v>
      </c>
      <c r="C337" s="6">
        <v>89</v>
      </c>
      <c r="D337" s="8">
        <f t="shared" si="21"/>
        <v>28.343949044585987</v>
      </c>
      <c r="E337" s="6">
        <v>9</v>
      </c>
      <c r="F337">
        <f t="shared" si="20"/>
        <v>243.11450228334471</v>
      </c>
      <c r="G337">
        <f t="shared" si="22"/>
        <v>114.26381607317201</v>
      </c>
      <c r="H337">
        <f t="shared" si="23"/>
        <v>630.97274253227181</v>
      </c>
    </row>
    <row r="338" spans="1:8" ht="15.75" x14ac:dyDescent="0.25">
      <c r="A338" s="7" t="s">
        <v>15</v>
      </c>
      <c r="B338" s="6" t="s">
        <v>32</v>
      </c>
      <c r="C338" s="6">
        <v>18</v>
      </c>
      <c r="D338" s="8">
        <f t="shared" si="21"/>
        <v>5.7324840764331206</v>
      </c>
      <c r="E338" s="6">
        <v>9</v>
      </c>
      <c r="F338">
        <f t="shared" si="20"/>
        <v>4.1618059307872386</v>
      </c>
      <c r="G338">
        <f t="shared" si="22"/>
        <v>1.9560487874700021</v>
      </c>
      <c r="H338">
        <f t="shared" si="23"/>
        <v>25.809262540140899</v>
      </c>
    </row>
    <row r="339" spans="1:8" ht="15.75" x14ac:dyDescent="0.25">
      <c r="A339" s="7" t="s">
        <v>15</v>
      </c>
      <c r="B339" s="6" t="s">
        <v>32</v>
      </c>
      <c r="C339" s="6">
        <v>19</v>
      </c>
      <c r="D339" s="8">
        <f t="shared" si="21"/>
        <v>6.0509554140127388</v>
      </c>
      <c r="E339" s="6">
        <v>9</v>
      </c>
      <c r="F339">
        <f t="shared" si="20"/>
        <v>4.7757459239953679</v>
      </c>
      <c r="G339">
        <f t="shared" si="22"/>
        <v>2.2446005842778227</v>
      </c>
      <c r="H339">
        <f t="shared" si="23"/>
        <v>28.756616595650822</v>
      </c>
    </row>
    <row r="340" spans="1:8" ht="15.75" x14ac:dyDescent="0.25">
      <c r="A340" s="7" t="s">
        <v>15</v>
      </c>
      <c r="B340" s="6" t="s">
        <v>32</v>
      </c>
      <c r="C340" s="6">
        <v>72</v>
      </c>
      <c r="D340" s="8">
        <f t="shared" si="21"/>
        <v>22.929936305732483</v>
      </c>
      <c r="E340" s="6">
        <v>9</v>
      </c>
      <c r="F340">
        <f t="shared" si="20"/>
        <v>141.75046841239967</v>
      </c>
      <c r="G340">
        <f t="shared" si="22"/>
        <v>66.622720153827842</v>
      </c>
      <c r="H340">
        <f t="shared" si="23"/>
        <v>412.94820064225439</v>
      </c>
    </row>
    <row r="341" spans="1:8" ht="15.75" x14ac:dyDescent="0.25">
      <c r="A341" s="7" t="s">
        <v>15</v>
      </c>
      <c r="B341" s="6" t="s">
        <v>32</v>
      </c>
      <c r="C341" s="6">
        <v>100</v>
      </c>
      <c r="D341" s="8">
        <f t="shared" si="21"/>
        <v>31.847133757961782</v>
      </c>
      <c r="E341" s="6">
        <v>9</v>
      </c>
      <c r="F341">
        <f t="shared" si="20"/>
        <v>327.04935673764936</v>
      </c>
      <c r="G341">
        <f t="shared" si="22"/>
        <v>153.71319766669518</v>
      </c>
      <c r="H341">
        <f t="shared" si="23"/>
        <v>796.58217716484251</v>
      </c>
    </row>
    <row r="342" spans="1:8" ht="15.75" x14ac:dyDescent="0.25">
      <c r="A342" s="7"/>
      <c r="B342" s="6" t="s">
        <v>42</v>
      </c>
      <c r="C342" s="6">
        <v>8</v>
      </c>
      <c r="D342" s="8">
        <f t="shared" si="21"/>
        <v>2.5477707006369426</v>
      </c>
      <c r="E342" s="6">
        <v>9</v>
      </c>
      <c r="F342">
        <f t="shared" si="20"/>
        <v>0.52841765102776583</v>
      </c>
      <c r="G342">
        <f t="shared" si="22"/>
        <v>0.24835629598304992</v>
      </c>
      <c r="H342">
        <f t="shared" si="23"/>
        <v>5.098125933854992</v>
      </c>
    </row>
    <row r="343" spans="1:8" ht="15.75" x14ac:dyDescent="0.25">
      <c r="A343" s="9" t="s">
        <v>3</v>
      </c>
      <c r="B343" s="6" t="s">
        <v>21</v>
      </c>
      <c r="C343" s="6">
        <v>20</v>
      </c>
      <c r="D343" s="8">
        <f t="shared" si="21"/>
        <v>6.3694267515923562</v>
      </c>
      <c r="E343" s="6">
        <v>9</v>
      </c>
      <c r="F343">
        <f t="shared" si="20"/>
        <v>5.4417005351814183</v>
      </c>
      <c r="G343">
        <f t="shared" si="22"/>
        <v>2.5575992515352666</v>
      </c>
      <c r="H343">
        <f t="shared" si="23"/>
        <v>31.863287086593701</v>
      </c>
    </row>
    <row r="344" spans="1:8" ht="15.75" x14ac:dyDescent="0.25">
      <c r="A344" s="7" t="s">
        <v>3</v>
      </c>
      <c r="B344" s="6" t="s">
        <v>21</v>
      </c>
      <c r="C344" s="6">
        <v>41</v>
      </c>
      <c r="D344" s="8">
        <f t="shared" si="21"/>
        <v>13.057324840764331</v>
      </c>
      <c r="E344" s="6">
        <v>9</v>
      </c>
      <c r="F344">
        <f t="shared" si="20"/>
        <v>33.818022957337249</v>
      </c>
      <c r="G344">
        <f t="shared" si="22"/>
        <v>15.894470789948507</v>
      </c>
      <c r="H344">
        <f t="shared" si="23"/>
        <v>133.90546398141004</v>
      </c>
    </row>
    <row r="345" spans="1:8" ht="15.75" x14ac:dyDescent="0.25">
      <c r="A345" s="7" t="s">
        <v>5</v>
      </c>
      <c r="B345" s="6" t="s">
        <v>23</v>
      </c>
      <c r="C345" s="6">
        <v>23</v>
      </c>
      <c r="D345" s="8">
        <f t="shared" si="21"/>
        <v>7.3248407643312099</v>
      </c>
      <c r="E345" s="6">
        <v>9</v>
      </c>
      <c r="F345">
        <f t="shared" si="20"/>
        <v>7.7662370408352812</v>
      </c>
      <c r="G345">
        <f t="shared" si="22"/>
        <v>3.6501314091925821</v>
      </c>
      <c r="H345">
        <f t="shared" si="23"/>
        <v>42.139197172020175</v>
      </c>
    </row>
    <row r="346" spans="1:8" ht="15.75" x14ac:dyDescent="0.25">
      <c r="A346" s="7" t="s">
        <v>5</v>
      </c>
      <c r="B346" s="6" t="s">
        <v>23</v>
      </c>
      <c r="C346" s="6">
        <v>23</v>
      </c>
      <c r="D346" s="8">
        <f t="shared" si="21"/>
        <v>7.3248407643312099</v>
      </c>
      <c r="E346" s="6">
        <v>9</v>
      </c>
      <c r="F346">
        <f t="shared" si="20"/>
        <v>7.7662370408352812</v>
      </c>
      <c r="G346">
        <f t="shared" si="22"/>
        <v>3.6501314091925821</v>
      </c>
      <c r="H346">
        <f t="shared" si="23"/>
        <v>42.139197172020175</v>
      </c>
    </row>
    <row r="347" spans="1:8" ht="15.75" x14ac:dyDescent="0.25">
      <c r="A347" s="7" t="s">
        <v>5</v>
      </c>
      <c r="B347" s="6" t="s">
        <v>23</v>
      </c>
      <c r="C347" s="6">
        <v>17</v>
      </c>
      <c r="D347" s="8">
        <f t="shared" si="21"/>
        <v>5.4140127388535033</v>
      </c>
      <c r="E347" s="6">
        <v>9</v>
      </c>
      <c r="F347">
        <f t="shared" si="20"/>
        <v>3.5983698908858401</v>
      </c>
      <c r="G347">
        <f t="shared" si="22"/>
        <v>1.6912338487163447</v>
      </c>
      <c r="H347">
        <f t="shared" si="23"/>
        <v>23.021224920063954</v>
      </c>
    </row>
    <row r="348" spans="1:8" ht="15.75" x14ac:dyDescent="0.25">
      <c r="A348" s="7"/>
      <c r="B348" s="6" t="s">
        <v>61</v>
      </c>
      <c r="C348" s="6">
        <v>13</v>
      </c>
      <c r="D348" s="8">
        <f t="shared" si="21"/>
        <v>4.1401273885350314</v>
      </c>
      <c r="E348" s="6">
        <v>9</v>
      </c>
      <c r="F348">
        <f t="shared" si="20"/>
        <v>1.8180219855478328</v>
      </c>
      <c r="G348">
        <f t="shared" si="22"/>
        <v>0.85447033320748134</v>
      </c>
      <c r="H348">
        <f t="shared" si="23"/>
        <v>13.462238794085838</v>
      </c>
    </row>
    <row r="349" spans="1:8" ht="15.75" x14ac:dyDescent="0.25">
      <c r="A349" s="9" t="s">
        <v>11</v>
      </c>
      <c r="B349" s="6" t="s">
        <v>28</v>
      </c>
      <c r="C349" s="6">
        <v>23</v>
      </c>
      <c r="D349" s="8">
        <f t="shared" si="21"/>
        <v>7.3248407643312099</v>
      </c>
      <c r="E349" s="6">
        <v>9</v>
      </c>
      <c r="F349">
        <f t="shared" si="20"/>
        <v>7.7662370408352812</v>
      </c>
      <c r="G349">
        <f t="shared" si="22"/>
        <v>3.6501314091925821</v>
      </c>
      <c r="H349">
        <f t="shared" si="23"/>
        <v>42.139197172020175</v>
      </c>
    </row>
    <row r="350" spans="1:8" ht="15.75" x14ac:dyDescent="0.25">
      <c r="A350" s="9" t="s">
        <v>3</v>
      </c>
      <c r="B350" s="6" t="s">
        <v>21</v>
      </c>
      <c r="C350" s="6">
        <v>15</v>
      </c>
      <c r="D350" s="8">
        <f t="shared" si="21"/>
        <v>4.7770700636942669</v>
      </c>
      <c r="E350" s="6">
        <v>9</v>
      </c>
      <c r="F350">
        <f t="shared" si="20"/>
        <v>2.6167700084154584</v>
      </c>
      <c r="G350">
        <f t="shared" si="22"/>
        <v>1.2298819039552653</v>
      </c>
      <c r="H350">
        <f t="shared" si="23"/>
        <v>17.923098986208956</v>
      </c>
    </row>
    <row r="351" spans="1:8" ht="15.75" x14ac:dyDescent="0.25">
      <c r="A351" s="7" t="s">
        <v>3</v>
      </c>
      <c r="B351" s="6" t="s">
        <v>21</v>
      </c>
      <c r="C351" s="6">
        <v>14</v>
      </c>
      <c r="D351" s="8">
        <f t="shared" si="21"/>
        <v>4.4585987261146496</v>
      </c>
      <c r="E351" s="6">
        <v>9</v>
      </c>
      <c r="F351">
        <f t="shared" si="20"/>
        <v>2.1953772026521454</v>
      </c>
      <c r="G351">
        <f t="shared" si="22"/>
        <v>1.0318272852465082</v>
      </c>
      <c r="H351">
        <f t="shared" si="23"/>
        <v>15.613010672430914</v>
      </c>
    </row>
    <row r="352" spans="1:8" ht="15.75" x14ac:dyDescent="0.25">
      <c r="A352" s="7" t="s">
        <v>3</v>
      </c>
      <c r="B352" s="6" t="s">
        <v>21</v>
      </c>
      <c r="C352" s="6">
        <v>11</v>
      </c>
      <c r="D352" s="8">
        <f t="shared" si="21"/>
        <v>3.5031847133757958</v>
      </c>
      <c r="E352" s="6">
        <v>9</v>
      </c>
      <c r="F352">
        <f t="shared" si="20"/>
        <v>1.1883864272051015</v>
      </c>
      <c r="G352">
        <f t="shared" si="22"/>
        <v>0.55854162078639769</v>
      </c>
      <c r="H352">
        <f t="shared" si="23"/>
        <v>9.6386443436945939</v>
      </c>
    </row>
    <row r="353" spans="1:8" ht="15.75" x14ac:dyDescent="0.25">
      <c r="A353" s="7" t="s">
        <v>3</v>
      </c>
      <c r="B353" s="6" t="s">
        <v>21</v>
      </c>
      <c r="C353" s="6">
        <v>12</v>
      </c>
      <c r="D353" s="8">
        <f t="shared" si="21"/>
        <v>3.8216560509554141</v>
      </c>
      <c r="E353" s="6">
        <v>9</v>
      </c>
      <c r="F353">
        <f t="shared" si="20"/>
        <v>1.4829604559731249</v>
      </c>
      <c r="G353">
        <f t="shared" si="22"/>
        <v>0.69699141430736866</v>
      </c>
      <c r="H353">
        <f t="shared" si="23"/>
        <v>11.470783351173734</v>
      </c>
    </row>
    <row r="354" spans="1:8" ht="15.75" x14ac:dyDescent="0.25">
      <c r="A354" s="7" t="s">
        <v>3</v>
      </c>
      <c r="B354" s="6" t="s">
        <v>21</v>
      </c>
      <c r="C354" s="6">
        <v>17</v>
      </c>
      <c r="D354" s="8">
        <f t="shared" si="21"/>
        <v>5.4140127388535033</v>
      </c>
      <c r="E354" s="6">
        <v>9</v>
      </c>
      <c r="F354">
        <f t="shared" si="20"/>
        <v>3.5983698908858401</v>
      </c>
      <c r="G354">
        <f t="shared" si="22"/>
        <v>1.6912338487163447</v>
      </c>
      <c r="H354">
        <f t="shared" si="23"/>
        <v>23.021224920063954</v>
      </c>
    </row>
    <row r="355" spans="1:8" ht="15.75" x14ac:dyDescent="0.25">
      <c r="A355" s="7" t="s">
        <v>3</v>
      </c>
      <c r="B355" s="6" t="s">
        <v>21</v>
      </c>
      <c r="C355" s="6">
        <v>14</v>
      </c>
      <c r="D355" s="8">
        <f t="shared" si="21"/>
        <v>4.4585987261146496</v>
      </c>
      <c r="E355" s="6">
        <v>9</v>
      </c>
      <c r="F355">
        <f t="shared" si="20"/>
        <v>2.1953772026521454</v>
      </c>
      <c r="G355">
        <f t="shared" si="22"/>
        <v>1.0318272852465082</v>
      </c>
      <c r="H355">
        <f t="shared" si="23"/>
        <v>15.613010672430914</v>
      </c>
    </row>
    <row r="356" spans="1:8" ht="15.75" x14ac:dyDescent="0.25">
      <c r="A356" s="7" t="s">
        <v>3</v>
      </c>
      <c r="B356" s="6" t="s">
        <v>21</v>
      </c>
      <c r="C356" s="6">
        <v>16</v>
      </c>
      <c r="D356" s="8">
        <f t="shared" si="21"/>
        <v>5.0955414012738851</v>
      </c>
      <c r="E356" s="6">
        <v>9</v>
      </c>
      <c r="F356">
        <f t="shared" si="20"/>
        <v>3.0838884124204617</v>
      </c>
      <c r="G356">
        <f t="shared" si="22"/>
        <v>1.4494275538376169</v>
      </c>
      <c r="H356">
        <f t="shared" si="23"/>
        <v>20.392503735419968</v>
      </c>
    </row>
    <row r="357" spans="1:8" ht="15.75" x14ac:dyDescent="0.25">
      <c r="A357" s="7" t="s">
        <v>11</v>
      </c>
      <c r="B357" s="6" t="s">
        <v>28</v>
      </c>
      <c r="C357" s="6">
        <v>86</v>
      </c>
      <c r="D357" s="8">
        <f t="shared" si="21"/>
        <v>27.388535031847134</v>
      </c>
      <c r="E357" s="6">
        <v>9</v>
      </c>
      <c r="F357">
        <f t="shared" si="20"/>
        <v>222.79829227021935</v>
      </c>
      <c r="G357">
        <f t="shared" si="22"/>
        <v>104.71519736700309</v>
      </c>
      <c r="H357">
        <f t="shared" si="23"/>
        <v>589.15217823111766</v>
      </c>
    </row>
    <row r="358" spans="1:8" ht="15.75" x14ac:dyDescent="0.25">
      <c r="A358" s="7" t="s">
        <v>5</v>
      </c>
      <c r="B358" s="6" t="s">
        <v>23</v>
      </c>
      <c r="C358" s="6">
        <v>14</v>
      </c>
      <c r="D358" s="8">
        <f t="shared" si="21"/>
        <v>4.4585987261146496</v>
      </c>
      <c r="E358" s="6">
        <v>9</v>
      </c>
      <c r="F358">
        <f t="shared" si="20"/>
        <v>2.1953772026521454</v>
      </c>
      <c r="G358">
        <f t="shared" si="22"/>
        <v>1.0318272852465082</v>
      </c>
      <c r="H358">
        <f t="shared" si="23"/>
        <v>15.613010672430914</v>
      </c>
    </row>
    <row r="359" spans="1:8" ht="15.75" x14ac:dyDescent="0.25">
      <c r="A359" s="7" t="s">
        <v>5</v>
      </c>
      <c r="B359" s="6" t="s">
        <v>23</v>
      </c>
      <c r="C359" s="6">
        <v>24</v>
      </c>
      <c r="D359" s="8">
        <f t="shared" si="21"/>
        <v>7.6433121019108281</v>
      </c>
      <c r="E359" s="6">
        <v>9</v>
      </c>
      <c r="F359">
        <f t="shared" si="20"/>
        <v>8.6546778998739011</v>
      </c>
      <c r="G359">
        <f t="shared" si="22"/>
        <v>4.0676986129407329</v>
      </c>
      <c r="H359">
        <f t="shared" si="23"/>
        <v>45.883133404694938</v>
      </c>
    </row>
    <row r="360" spans="1:8" ht="15.75" x14ac:dyDescent="0.25">
      <c r="A360" s="7" t="s">
        <v>11</v>
      </c>
      <c r="B360" s="6" t="s">
        <v>28</v>
      </c>
      <c r="C360" s="6">
        <v>46</v>
      </c>
      <c r="D360" s="8">
        <f t="shared" si="21"/>
        <v>14.64968152866242</v>
      </c>
      <c r="E360" s="6">
        <v>9</v>
      </c>
      <c r="F360">
        <f t="shared" si="20"/>
        <v>45.324391363081176</v>
      </c>
      <c r="G360">
        <f t="shared" si="22"/>
        <v>21.302463940648153</v>
      </c>
      <c r="H360">
        <f t="shared" si="23"/>
        <v>168.5567886880807</v>
      </c>
    </row>
    <row r="361" spans="1:8" ht="15.75" x14ac:dyDescent="0.25">
      <c r="A361" s="7" t="s">
        <v>11</v>
      </c>
      <c r="B361" s="6" t="s">
        <v>28</v>
      </c>
      <c r="C361" s="6">
        <v>19</v>
      </c>
      <c r="D361" s="8">
        <f t="shared" si="21"/>
        <v>6.0509554140127388</v>
      </c>
      <c r="E361" s="6">
        <v>9</v>
      </c>
      <c r="F361">
        <f t="shared" si="20"/>
        <v>4.7757459239953679</v>
      </c>
      <c r="G361">
        <f t="shared" si="22"/>
        <v>2.2446005842778227</v>
      </c>
      <c r="H361">
        <f t="shared" si="23"/>
        <v>28.756616595650822</v>
      </c>
    </row>
    <row r="362" spans="1:8" ht="15.75" x14ac:dyDescent="0.25">
      <c r="A362" s="7" t="s">
        <v>6</v>
      </c>
      <c r="B362" s="6" t="s">
        <v>24</v>
      </c>
      <c r="C362" s="6">
        <v>10</v>
      </c>
      <c r="D362" s="8">
        <f t="shared" si="21"/>
        <v>3.1847133757961781</v>
      </c>
      <c r="E362" s="6">
        <v>9</v>
      </c>
      <c r="F362">
        <f t="shared" si="20"/>
        <v>0.93242369043444173</v>
      </c>
      <c r="G362">
        <f t="shared" si="22"/>
        <v>0.43823913450418761</v>
      </c>
      <c r="H362">
        <f t="shared" si="23"/>
        <v>7.9658217716484252</v>
      </c>
    </row>
    <row r="363" spans="1:8" ht="15.75" x14ac:dyDescent="0.25">
      <c r="A363" s="7" t="s">
        <v>6</v>
      </c>
      <c r="B363" s="6" t="s">
        <v>24</v>
      </c>
      <c r="C363" s="6">
        <v>16</v>
      </c>
      <c r="D363" s="8">
        <f t="shared" si="21"/>
        <v>5.0955414012738851</v>
      </c>
      <c r="E363" s="6">
        <v>9</v>
      </c>
      <c r="F363">
        <f t="shared" si="20"/>
        <v>3.0838884124204617</v>
      </c>
      <c r="G363">
        <f t="shared" si="22"/>
        <v>1.4494275538376169</v>
      </c>
      <c r="H363">
        <f t="shared" si="23"/>
        <v>20.392503735419968</v>
      </c>
    </row>
    <row r="364" spans="1:8" ht="15.75" x14ac:dyDescent="0.25">
      <c r="A364" s="7" t="s">
        <v>6</v>
      </c>
      <c r="B364" s="6" t="s">
        <v>24</v>
      </c>
      <c r="C364" s="6">
        <v>21</v>
      </c>
      <c r="D364" s="8">
        <f t="shared" si="21"/>
        <v>6.6878980891719744</v>
      </c>
      <c r="E364" s="6">
        <v>9</v>
      </c>
      <c r="F364">
        <f t="shared" si="20"/>
        <v>6.1611446384234441</v>
      </c>
      <c r="G364">
        <f t="shared" si="22"/>
        <v>2.8957379800590184</v>
      </c>
      <c r="H364">
        <f t="shared" si="23"/>
        <v>35.12927401296956</v>
      </c>
    </row>
    <row r="365" spans="1:8" ht="15.75" x14ac:dyDescent="0.25">
      <c r="A365" s="7" t="s">
        <v>79</v>
      </c>
      <c r="B365" s="6" t="s">
        <v>77</v>
      </c>
      <c r="C365" s="6">
        <v>90</v>
      </c>
      <c r="D365" s="8">
        <f t="shared" si="21"/>
        <v>28.662420382165603</v>
      </c>
      <c r="E365" s="6">
        <v>9</v>
      </c>
      <c r="F365">
        <f t="shared" si="20"/>
        <v>250.12694905408372</v>
      </c>
      <c r="G365">
        <f t="shared" si="22"/>
        <v>117.55966605541934</v>
      </c>
      <c r="H365">
        <f t="shared" si="23"/>
        <v>645.23156350352247</v>
      </c>
    </row>
    <row r="366" spans="1:8" ht="15.75" x14ac:dyDescent="0.25">
      <c r="A366" s="7" t="s">
        <v>6</v>
      </c>
      <c r="B366" s="6" t="s">
        <v>24</v>
      </c>
      <c r="C366" s="6">
        <v>12</v>
      </c>
      <c r="D366" s="8">
        <f t="shared" si="21"/>
        <v>3.8216560509554141</v>
      </c>
      <c r="E366" s="6">
        <v>9</v>
      </c>
      <c r="F366">
        <f t="shared" si="20"/>
        <v>1.4829604559731249</v>
      </c>
      <c r="G366">
        <f t="shared" si="22"/>
        <v>0.69699141430736866</v>
      </c>
      <c r="H366">
        <f t="shared" si="23"/>
        <v>11.470783351173734</v>
      </c>
    </row>
    <row r="367" spans="1:8" ht="15.75" x14ac:dyDescent="0.25">
      <c r="A367" s="7" t="s">
        <v>11</v>
      </c>
      <c r="B367" s="6" t="s">
        <v>28</v>
      </c>
      <c r="C367" s="6">
        <v>18</v>
      </c>
      <c r="D367" s="8">
        <f t="shared" si="21"/>
        <v>5.7324840764331206</v>
      </c>
      <c r="E367" s="6">
        <v>9</v>
      </c>
      <c r="F367">
        <f t="shared" si="20"/>
        <v>4.1618059307872386</v>
      </c>
      <c r="G367">
        <f t="shared" si="22"/>
        <v>1.9560487874700021</v>
      </c>
      <c r="H367">
        <f t="shared" si="23"/>
        <v>25.809262540140899</v>
      </c>
    </row>
    <row r="368" spans="1:8" ht="15.75" x14ac:dyDescent="0.25">
      <c r="A368" s="7" t="s">
        <v>5</v>
      </c>
      <c r="B368" s="6" t="s">
        <v>23</v>
      </c>
      <c r="C368" s="6">
        <v>18</v>
      </c>
      <c r="D368" s="8">
        <f t="shared" si="21"/>
        <v>5.7324840764331206</v>
      </c>
      <c r="E368" s="6">
        <v>9</v>
      </c>
      <c r="F368">
        <f t="shared" si="20"/>
        <v>4.1618059307872386</v>
      </c>
      <c r="G368">
        <f t="shared" si="22"/>
        <v>1.9560487874700021</v>
      </c>
      <c r="H368">
        <f t="shared" si="23"/>
        <v>25.809262540140899</v>
      </c>
    </row>
    <row r="369" spans="1:8" ht="15.75" x14ac:dyDescent="0.25">
      <c r="A369" s="7" t="s">
        <v>5</v>
      </c>
      <c r="B369" s="6" t="s">
        <v>23</v>
      </c>
      <c r="C369" s="6">
        <v>13</v>
      </c>
      <c r="D369" s="8">
        <f t="shared" si="21"/>
        <v>4.1401273885350314</v>
      </c>
      <c r="E369" s="6">
        <v>9</v>
      </c>
      <c r="F369">
        <f t="shared" si="20"/>
        <v>1.8180219855478328</v>
      </c>
      <c r="G369">
        <f t="shared" si="22"/>
        <v>0.85447033320748134</v>
      </c>
      <c r="H369">
        <f t="shared" si="23"/>
        <v>13.462238794085838</v>
      </c>
    </row>
    <row r="370" spans="1:8" ht="15.75" x14ac:dyDescent="0.25">
      <c r="A370" s="9" t="s">
        <v>2</v>
      </c>
      <c r="B370" s="6" t="s">
        <v>20</v>
      </c>
      <c r="C370" s="6">
        <v>25</v>
      </c>
      <c r="D370" s="8">
        <f t="shared" si="21"/>
        <v>7.9617834394904454</v>
      </c>
      <c r="E370" s="6">
        <v>9</v>
      </c>
      <c r="F370">
        <f t="shared" si="20"/>
        <v>9.6021972115884662</v>
      </c>
      <c r="G370">
        <f t="shared" si="22"/>
        <v>4.5130326894465789</v>
      </c>
      <c r="H370">
        <f t="shared" si="23"/>
        <v>49.786386072802657</v>
      </c>
    </row>
    <row r="371" spans="1:8" ht="15.75" x14ac:dyDescent="0.25">
      <c r="A371" s="7" t="s">
        <v>2</v>
      </c>
      <c r="B371" s="6" t="s">
        <v>20</v>
      </c>
      <c r="C371" s="6">
        <v>18</v>
      </c>
      <c r="D371" s="8">
        <f t="shared" si="21"/>
        <v>5.7324840764331206</v>
      </c>
      <c r="E371" s="6">
        <v>9</v>
      </c>
      <c r="F371">
        <f t="shared" si="20"/>
        <v>4.1618059307872386</v>
      </c>
      <c r="G371">
        <f t="shared" si="22"/>
        <v>1.9560487874700021</v>
      </c>
      <c r="H371">
        <f t="shared" si="23"/>
        <v>25.809262540140899</v>
      </c>
    </row>
    <row r="372" spans="1:8" ht="15.75" x14ac:dyDescent="0.25">
      <c r="A372" s="7" t="s">
        <v>5</v>
      </c>
      <c r="B372" s="6" t="s">
        <v>23</v>
      </c>
      <c r="C372" s="6">
        <v>15</v>
      </c>
      <c r="D372" s="8">
        <f t="shared" si="21"/>
        <v>4.7770700636942669</v>
      </c>
      <c r="E372" s="6">
        <v>9</v>
      </c>
      <c r="F372">
        <f t="shared" si="20"/>
        <v>2.6167700084154584</v>
      </c>
      <c r="G372">
        <f t="shared" si="22"/>
        <v>1.2298819039552653</v>
      </c>
      <c r="H372">
        <f t="shared" si="23"/>
        <v>17.923098986208956</v>
      </c>
    </row>
    <row r="373" spans="1:8" ht="15.75" x14ac:dyDescent="0.25">
      <c r="A373" s="7" t="s">
        <v>15</v>
      </c>
      <c r="B373" s="6" t="s">
        <v>32</v>
      </c>
      <c r="C373" s="6">
        <v>13</v>
      </c>
      <c r="D373" s="8">
        <f t="shared" si="21"/>
        <v>4.1401273885350314</v>
      </c>
      <c r="E373" s="6">
        <v>9</v>
      </c>
      <c r="F373">
        <f t="shared" si="20"/>
        <v>1.8180219855478328</v>
      </c>
      <c r="G373">
        <f t="shared" si="22"/>
        <v>0.85447033320748134</v>
      </c>
      <c r="H373">
        <f t="shared" si="23"/>
        <v>13.462238794085838</v>
      </c>
    </row>
    <row r="374" spans="1:8" ht="15.75" x14ac:dyDescent="0.25">
      <c r="A374" s="7" t="s">
        <v>15</v>
      </c>
      <c r="B374" s="6" t="s">
        <v>32</v>
      </c>
      <c r="C374" s="6">
        <v>19</v>
      </c>
      <c r="D374" s="8">
        <f t="shared" si="21"/>
        <v>6.0509554140127388</v>
      </c>
      <c r="E374" s="6">
        <v>9</v>
      </c>
      <c r="F374">
        <f t="shared" si="20"/>
        <v>4.7757459239953679</v>
      </c>
      <c r="G374">
        <f t="shared" si="22"/>
        <v>2.2446005842778227</v>
      </c>
      <c r="H374">
        <f t="shared" si="23"/>
        <v>28.756616595650822</v>
      </c>
    </row>
    <row r="375" spans="1:8" ht="15.75" x14ac:dyDescent="0.25">
      <c r="A375" s="7" t="s">
        <v>15</v>
      </c>
      <c r="B375" s="6" t="s">
        <v>32</v>
      </c>
      <c r="C375" s="6">
        <v>21</v>
      </c>
      <c r="D375" s="8">
        <f t="shared" si="21"/>
        <v>6.6878980891719744</v>
      </c>
      <c r="E375" s="6">
        <v>9</v>
      </c>
      <c r="F375">
        <f t="shared" si="20"/>
        <v>6.1611446384234441</v>
      </c>
      <c r="G375">
        <f t="shared" si="22"/>
        <v>2.8957379800590184</v>
      </c>
      <c r="H375">
        <f t="shared" si="23"/>
        <v>35.12927401296956</v>
      </c>
    </row>
    <row r="376" spans="1:8" ht="15.75" x14ac:dyDescent="0.25">
      <c r="A376" s="7" t="s">
        <v>15</v>
      </c>
      <c r="B376" s="6" t="s">
        <v>32</v>
      </c>
      <c r="C376" s="6">
        <v>17</v>
      </c>
      <c r="D376" s="8">
        <f t="shared" si="21"/>
        <v>5.4140127388535033</v>
      </c>
      <c r="E376" s="6">
        <v>9</v>
      </c>
      <c r="F376">
        <f t="shared" si="20"/>
        <v>3.5983698908858401</v>
      </c>
      <c r="G376">
        <f t="shared" si="22"/>
        <v>1.6912338487163447</v>
      </c>
      <c r="H376">
        <f t="shared" si="23"/>
        <v>23.021224920063954</v>
      </c>
    </row>
    <row r="377" spans="1:8" ht="15.75" x14ac:dyDescent="0.25">
      <c r="A377" s="7" t="s">
        <v>2</v>
      </c>
      <c r="B377" s="6" t="s">
        <v>20</v>
      </c>
      <c r="C377" s="6">
        <v>21</v>
      </c>
      <c r="D377" s="8">
        <f t="shared" si="21"/>
        <v>6.6878980891719744</v>
      </c>
      <c r="E377" s="6">
        <v>9</v>
      </c>
      <c r="F377">
        <f t="shared" si="20"/>
        <v>6.1611446384234441</v>
      </c>
      <c r="G377">
        <f t="shared" si="22"/>
        <v>2.8957379800590184</v>
      </c>
      <c r="H377">
        <f t="shared" si="23"/>
        <v>35.12927401296956</v>
      </c>
    </row>
    <row r="378" spans="1:8" ht="15.75" x14ac:dyDescent="0.25">
      <c r="A378" s="9" t="s">
        <v>34</v>
      </c>
      <c r="B378" s="6" t="s">
        <v>36</v>
      </c>
      <c r="C378" s="6">
        <v>13</v>
      </c>
      <c r="D378" s="8">
        <f t="shared" si="21"/>
        <v>4.1401273885350314</v>
      </c>
      <c r="E378" s="6">
        <v>9</v>
      </c>
      <c r="F378">
        <f t="shared" si="20"/>
        <v>1.8180219855478328</v>
      </c>
      <c r="G378">
        <f t="shared" si="22"/>
        <v>0.85447033320748134</v>
      </c>
      <c r="H378">
        <f t="shared" si="23"/>
        <v>13.462238794085838</v>
      </c>
    </row>
    <row r="379" spans="1:8" ht="15.75" x14ac:dyDescent="0.25">
      <c r="A379" s="7" t="s">
        <v>1</v>
      </c>
      <c r="B379" s="6" t="s">
        <v>57</v>
      </c>
      <c r="C379" s="6">
        <v>21</v>
      </c>
      <c r="D379" s="8">
        <f t="shared" si="21"/>
        <v>6.6878980891719744</v>
      </c>
      <c r="E379" s="6">
        <v>9</v>
      </c>
      <c r="F379">
        <f t="shared" si="20"/>
        <v>6.1611446384234441</v>
      </c>
      <c r="G379">
        <f t="shared" si="22"/>
        <v>2.8957379800590184</v>
      </c>
      <c r="H379">
        <f t="shared" si="23"/>
        <v>35.12927401296956</v>
      </c>
    </row>
    <row r="380" spans="1:8" ht="15.75" x14ac:dyDescent="0.25">
      <c r="A380" s="7" t="s">
        <v>5</v>
      </c>
      <c r="B380" s="6" t="s">
        <v>23</v>
      </c>
      <c r="C380" s="6">
        <v>22</v>
      </c>
      <c r="D380" s="8">
        <f t="shared" si="21"/>
        <v>7.0063694267515917</v>
      </c>
      <c r="E380" s="6">
        <v>9</v>
      </c>
      <c r="F380">
        <f t="shared" si="20"/>
        <v>6.9355198964445544</v>
      </c>
      <c r="G380">
        <f t="shared" si="22"/>
        <v>3.2596943513289403</v>
      </c>
      <c r="H380">
        <f t="shared" si="23"/>
        <v>38.554577374778376</v>
      </c>
    </row>
    <row r="381" spans="1:8" ht="15.75" x14ac:dyDescent="0.25">
      <c r="A381" s="7" t="s">
        <v>5</v>
      </c>
      <c r="B381" s="6" t="s">
        <v>23</v>
      </c>
      <c r="C381" s="6">
        <v>13</v>
      </c>
      <c r="D381" s="8">
        <f t="shared" si="21"/>
        <v>4.1401273885350314</v>
      </c>
      <c r="E381" s="6">
        <v>9</v>
      </c>
      <c r="F381">
        <f t="shared" si="20"/>
        <v>1.8180219855478328</v>
      </c>
      <c r="G381">
        <f t="shared" si="22"/>
        <v>0.85447033320748134</v>
      </c>
      <c r="H381">
        <f t="shared" si="23"/>
        <v>13.462238794085838</v>
      </c>
    </row>
    <row r="382" spans="1:8" ht="15.75" x14ac:dyDescent="0.25">
      <c r="A382" s="7" t="s">
        <v>14</v>
      </c>
      <c r="B382" s="6" t="s">
        <v>38</v>
      </c>
      <c r="C382" s="6">
        <v>58</v>
      </c>
      <c r="D382" s="8">
        <f t="shared" si="21"/>
        <v>18.471337579617835</v>
      </c>
      <c r="E382" s="6">
        <v>9</v>
      </c>
      <c r="F382">
        <f t="shared" si="20"/>
        <v>81.759371234367848</v>
      </c>
      <c r="G382">
        <f t="shared" si="22"/>
        <v>38.426904480152885</v>
      </c>
      <c r="H382">
        <f t="shared" si="23"/>
        <v>267.9702443982531</v>
      </c>
    </row>
    <row r="383" spans="1:8" ht="15.75" x14ac:dyDescent="0.25">
      <c r="A383" s="7" t="s">
        <v>79</v>
      </c>
      <c r="B383" s="6" t="s">
        <v>77</v>
      </c>
      <c r="C383" s="6">
        <v>21</v>
      </c>
      <c r="D383" s="8">
        <f t="shared" si="21"/>
        <v>6.6878980891719744</v>
      </c>
      <c r="E383" s="6">
        <v>9</v>
      </c>
      <c r="F383">
        <f t="shared" si="20"/>
        <v>6.1611446384234441</v>
      </c>
      <c r="G383">
        <f t="shared" si="22"/>
        <v>2.8957379800590184</v>
      </c>
      <c r="H383">
        <f t="shared" si="23"/>
        <v>35.12927401296956</v>
      </c>
    </row>
    <row r="384" spans="1:8" ht="15.75" x14ac:dyDescent="0.25">
      <c r="A384" s="7" t="s">
        <v>5</v>
      </c>
      <c r="B384" s="6" t="s">
        <v>23</v>
      </c>
      <c r="C384" s="6">
        <v>14</v>
      </c>
      <c r="D384" s="8">
        <f t="shared" si="21"/>
        <v>4.4585987261146496</v>
      </c>
      <c r="E384" s="6">
        <v>9</v>
      </c>
      <c r="F384">
        <f t="shared" si="20"/>
        <v>2.1953772026521454</v>
      </c>
      <c r="G384">
        <f t="shared" si="22"/>
        <v>1.0318272852465082</v>
      </c>
      <c r="H384">
        <f t="shared" si="23"/>
        <v>15.613010672430914</v>
      </c>
    </row>
    <row r="385" spans="1:8" ht="15.75" x14ac:dyDescent="0.25">
      <c r="A385" s="7" t="s">
        <v>5</v>
      </c>
      <c r="B385" s="6" t="s">
        <v>23</v>
      </c>
      <c r="C385" s="6">
        <v>28</v>
      </c>
      <c r="D385" s="8">
        <f t="shared" si="21"/>
        <v>8.9171974522292992</v>
      </c>
      <c r="E385" s="6">
        <v>9</v>
      </c>
      <c r="F385">
        <f t="shared" si="20"/>
        <v>12.812400007802271</v>
      </c>
      <c r="G385">
        <f t="shared" si="22"/>
        <v>6.0218280036670668</v>
      </c>
      <c r="H385">
        <f t="shared" si="23"/>
        <v>62.452042689723655</v>
      </c>
    </row>
    <row r="386" spans="1:8" ht="15.75" x14ac:dyDescent="0.25">
      <c r="A386" s="7"/>
      <c r="B386" s="6" t="s">
        <v>62</v>
      </c>
      <c r="C386" s="6">
        <v>11</v>
      </c>
      <c r="D386" s="8">
        <f t="shared" si="21"/>
        <v>3.5031847133757958</v>
      </c>
      <c r="E386" s="6">
        <v>9</v>
      </c>
      <c r="F386">
        <f t="shared" ref="F386:F449" si="24">EXP(2.545*LN(D386)-3.018)</f>
        <v>1.1883864272051015</v>
      </c>
      <c r="G386">
        <f t="shared" si="22"/>
        <v>0.55854162078639769</v>
      </c>
      <c r="H386">
        <f t="shared" si="23"/>
        <v>9.6386443436945939</v>
      </c>
    </row>
    <row r="387" spans="1:8" ht="15.75" x14ac:dyDescent="0.25">
      <c r="A387" s="7"/>
      <c r="B387" s="6" t="s">
        <v>62</v>
      </c>
      <c r="C387" s="6">
        <v>12</v>
      </c>
      <c r="D387" s="8">
        <f t="shared" ref="D387:D449" si="25">C387/3.14</f>
        <v>3.8216560509554141</v>
      </c>
      <c r="E387" s="6">
        <v>9</v>
      </c>
      <c r="F387">
        <f t="shared" si="24"/>
        <v>1.4829604559731249</v>
      </c>
      <c r="G387">
        <f t="shared" ref="G387:G449" si="26">F387*0.47</f>
        <v>0.69699141430736866</v>
      </c>
      <c r="H387">
        <f t="shared" ref="H387:H450" si="27">PI()*((D387/2)^2)</f>
        <v>11.470783351173734</v>
      </c>
    </row>
    <row r="388" spans="1:8" ht="15.75" x14ac:dyDescent="0.25">
      <c r="A388" s="7"/>
      <c r="B388" s="6" t="s">
        <v>62</v>
      </c>
      <c r="C388" s="6">
        <v>21</v>
      </c>
      <c r="D388" s="8">
        <f t="shared" si="25"/>
        <v>6.6878980891719744</v>
      </c>
      <c r="E388" s="6">
        <v>9</v>
      </c>
      <c r="F388">
        <f t="shared" si="24"/>
        <v>6.1611446384234441</v>
      </c>
      <c r="G388">
        <f t="shared" si="26"/>
        <v>2.8957379800590184</v>
      </c>
      <c r="H388">
        <f t="shared" si="27"/>
        <v>35.12927401296956</v>
      </c>
    </row>
    <row r="389" spans="1:8" ht="15.75" x14ac:dyDescent="0.25">
      <c r="A389" s="7" t="s">
        <v>5</v>
      </c>
      <c r="B389" s="6" t="s">
        <v>23</v>
      </c>
      <c r="C389" s="6">
        <v>21</v>
      </c>
      <c r="D389" s="8">
        <f t="shared" si="25"/>
        <v>6.6878980891719744</v>
      </c>
      <c r="E389" s="6">
        <v>9</v>
      </c>
      <c r="F389">
        <f t="shared" si="24"/>
        <v>6.1611446384234441</v>
      </c>
      <c r="G389">
        <f t="shared" si="26"/>
        <v>2.8957379800590184</v>
      </c>
      <c r="H389">
        <f t="shared" si="27"/>
        <v>35.12927401296956</v>
      </c>
    </row>
    <row r="390" spans="1:8" ht="15.75" x14ac:dyDescent="0.25">
      <c r="A390" s="7"/>
      <c r="B390" s="6" t="s">
        <v>62</v>
      </c>
      <c r="C390" s="6">
        <v>16</v>
      </c>
      <c r="D390" s="8">
        <f t="shared" si="25"/>
        <v>5.0955414012738851</v>
      </c>
      <c r="E390" s="6">
        <v>9</v>
      </c>
      <c r="F390">
        <f t="shared" si="24"/>
        <v>3.0838884124204617</v>
      </c>
      <c r="G390">
        <f t="shared" si="26"/>
        <v>1.4494275538376169</v>
      </c>
      <c r="H390">
        <f t="shared" si="27"/>
        <v>20.392503735419968</v>
      </c>
    </row>
    <row r="391" spans="1:8" ht="15.75" x14ac:dyDescent="0.25">
      <c r="A391" s="7" t="s">
        <v>5</v>
      </c>
      <c r="B391" s="6" t="s">
        <v>23</v>
      </c>
      <c r="C391" s="6">
        <v>30</v>
      </c>
      <c r="D391" s="8">
        <f t="shared" si="25"/>
        <v>9.5541401273885338</v>
      </c>
      <c r="E391" s="6">
        <v>9</v>
      </c>
      <c r="F391">
        <f t="shared" si="24"/>
        <v>15.271682713902763</v>
      </c>
      <c r="G391">
        <f t="shared" si="26"/>
        <v>7.1776908755342985</v>
      </c>
      <c r="H391">
        <f t="shared" si="27"/>
        <v>71.692395944835823</v>
      </c>
    </row>
    <row r="392" spans="1:8" ht="15.75" x14ac:dyDescent="0.25">
      <c r="A392" s="7"/>
      <c r="B392" s="6" t="s">
        <v>62</v>
      </c>
      <c r="C392" s="6">
        <v>13</v>
      </c>
      <c r="D392" s="8">
        <f t="shared" si="25"/>
        <v>4.1401273885350314</v>
      </c>
      <c r="E392" s="6">
        <v>9</v>
      </c>
      <c r="F392">
        <f t="shared" si="24"/>
        <v>1.8180219855478328</v>
      </c>
      <c r="G392">
        <f t="shared" si="26"/>
        <v>0.85447033320748134</v>
      </c>
      <c r="H392">
        <f t="shared" si="27"/>
        <v>13.462238794085838</v>
      </c>
    </row>
    <row r="393" spans="1:8" ht="15.75" x14ac:dyDescent="0.25">
      <c r="A393" s="7" t="s">
        <v>5</v>
      </c>
      <c r="B393" s="6" t="s">
        <v>23</v>
      </c>
      <c r="C393" s="6">
        <v>100</v>
      </c>
      <c r="D393" s="8">
        <f t="shared" si="25"/>
        <v>31.847133757961782</v>
      </c>
      <c r="E393" s="6">
        <v>9</v>
      </c>
      <c r="F393">
        <f t="shared" si="24"/>
        <v>327.04935673764936</v>
      </c>
      <c r="G393">
        <f t="shared" si="26"/>
        <v>153.71319766669518</v>
      </c>
      <c r="H393">
        <f t="shared" si="27"/>
        <v>796.58217716484251</v>
      </c>
    </row>
    <row r="394" spans="1:8" ht="15.75" x14ac:dyDescent="0.25">
      <c r="A394" s="7" t="s">
        <v>5</v>
      </c>
      <c r="B394" s="6" t="s">
        <v>23</v>
      </c>
      <c r="C394" s="6">
        <v>11</v>
      </c>
      <c r="D394" s="8">
        <f t="shared" si="25"/>
        <v>3.5031847133757958</v>
      </c>
      <c r="E394" s="6">
        <v>9</v>
      </c>
      <c r="F394">
        <f t="shared" si="24"/>
        <v>1.1883864272051015</v>
      </c>
      <c r="G394">
        <f t="shared" si="26"/>
        <v>0.55854162078639769</v>
      </c>
      <c r="H394">
        <f t="shared" si="27"/>
        <v>9.6386443436945939</v>
      </c>
    </row>
    <row r="395" spans="1:8" ht="15.75" x14ac:dyDescent="0.25">
      <c r="A395" s="7"/>
      <c r="B395" s="6" t="s">
        <v>63</v>
      </c>
      <c r="C395" s="6">
        <v>12</v>
      </c>
      <c r="D395" s="8">
        <f t="shared" si="25"/>
        <v>3.8216560509554141</v>
      </c>
      <c r="E395" s="6">
        <v>9</v>
      </c>
      <c r="F395">
        <f t="shared" si="24"/>
        <v>1.4829604559731249</v>
      </c>
      <c r="G395">
        <f t="shared" si="26"/>
        <v>0.69699141430736866</v>
      </c>
      <c r="H395">
        <f t="shared" si="27"/>
        <v>11.470783351173734</v>
      </c>
    </row>
    <row r="396" spans="1:8" ht="15.75" x14ac:dyDescent="0.25">
      <c r="A396" s="7" t="s">
        <v>3</v>
      </c>
      <c r="B396" s="6" t="s">
        <v>21</v>
      </c>
      <c r="C396" s="6">
        <v>11</v>
      </c>
      <c r="D396" s="8">
        <f t="shared" si="25"/>
        <v>3.5031847133757958</v>
      </c>
      <c r="E396" s="6">
        <v>9</v>
      </c>
      <c r="F396">
        <f t="shared" si="24"/>
        <v>1.1883864272051015</v>
      </c>
      <c r="G396">
        <f t="shared" si="26"/>
        <v>0.55854162078639769</v>
      </c>
      <c r="H396">
        <f t="shared" si="27"/>
        <v>9.6386443436945939</v>
      </c>
    </row>
    <row r="397" spans="1:8" ht="15.75" x14ac:dyDescent="0.25">
      <c r="A397" s="7" t="s">
        <v>3</v>
      </c>
      <c r="B397" s="6" t="s">
        <v>21</v>
      </c>
      <c r="C397" s="6">
        <v>14</v>
      </c>
      <c r="D397" s="8">
        <f t="shared" si="25"/>
        <v>4.4585987261146496</v>
      </c>
      <c r="E397" s="6">
        <v>9</v>
      </c>
      <c r="F397">
        <f t="shared" si="24"/>
        <v>2.1953772026521454</v>
      </c>
      <c r="G397">
        <f t="shared" si="26"/>
        <v>1.0318272852465082</v>
      </c>
      <c r="H397">
        <f t="shared" si="27"/>
        <v>15.613010672430914</v>
      </c>
    </row>
    <row r="398" spans="1:8" ht="15.75" x14ac:dyDescent="0.25">
      <c r="A398" s="9" t="s">
        <v>8</v>
      </c>
      <c r="B398" s="6" t="s">
        <v>25</v>
      </c>
      <c r="C398" s="6">
        <v>17</v>
      </c>
      <c r="D398" s="8">
        <f t="shared" si="25"/>
        <v>5.4140127388535033</v>
      </c>
      <c r="E398" s="6">
        <v>9</v>
      </c>
      <c r="F398">
        <f t="shared" si="24"/>
        <v>3.5983698908858401</v>
      </c>
      <c r="G398">
        <f t="shared" si="26"/>
        <v>1.6912338487163447</v>
      </c>
      <c r="H398">
        <f t="shared" si="27"/>
        <v>23.021224920063954</v>
      </c>
    </row>
    <row r="399" spans="1:8" ht="15.75" x14ac:dyDescent="0.25">
      <c r="A399" s="7"/>
      <c r="B399" s="6" t="s">
        <v>45</v>
      </c>
      <c r="C399" s="6">
        <v>16</v>
      </c>
      <c r="D399" s="8">
        <f t="shared" si="25"/>
        <v>5.0955414012738851</v>
      </c>
      <c r="E399" s="6">
        <v>9</v>
      </c>
      <c r="F399">
        <f t="shared" si="24"/>
        <v>3.0838884124204617</v>
      </c>
      <c r="G399">
        <f t="shared" si="26"/>
        <v>1.4494275538376169</v>
      </c>
      <c r="H399">
        <f t="shared" si="27"/>
        <v>20.392503735419968</v>
      </c>
    </row>
    <row r="400" spans="1:8" ht="15.75" x14ac:dyDescent="0.25">
      <c r="A400" s="11" t="s">
        <v>1</v>
      </c>
      <c r="B400" s="6" t="s">
        <v>19</v>
      </c>
      <c r="C400" s="6">
        <v>27</v>
      </c>
      <c r="D400" s="8">
        <f t="shared" si="25"/>
        <v>8.598726114649681</v>
      </c>
      <c r="E400" s="6">
        <v>10</v>
      </c>
      <c r="F400">
        <f t="shared" si="24"/>
        <v>11.679764309136601</v>
      </c>
      <c r="G400">
        <f t="shared" si="26"/>
        <v>5.4894892252942027</v>
      </c>
      <c r="H400">
        <f t="shared" si="27"/>
        <v>58.070840715317019</v>
      </c>
    </row>
    <row r="401" spans="1:8" ht="15.75" x14ac:dyDescent="0.25">
      <c r="A401" s="7" t="s">
        <v>4</v>
      </c>
      <c r="B401" s="6" t="s">
        <v>22</v>
      </c>
      <c r="C401" s="6">
        <v>27</v>
      </c>
      <c r="D401" s="8">
        <f t="shared" si="25"/>
        <v>8.598726114649681</v>
      </c>
      <c r="E401" s="6">
        <v>10</v>
      </c>
      <c r="F401">
        <f t="shared" si="24"/>
        <v>11.679764309136601</v>
      </c>
      <c r="G401">
        <f t="shared" si="26"/>
        <v>5.4894892252942027</v>
      </c>
      <c r="H401">
        <f t="shared" si="27"/>
        <v>58.070840715317019</v>
      </c>
    </row>
    <row r="402" spans="1:8" ht="15.75" x14ac:dyDescent="0.25">
      <c r="A402" s="7" t="s">
        <v>87</v>
      </c>
      <c r="B402" s="6" t="s">
        <v>23</v>
      </c>
      <c r="C402" s="6">
        <v>12</v>
      </c>
      <c r="D402" s="8">
        <f t="shared" si="25"/>
        <v>3.8216560509554141</v>
      </c>
      <c r="E402" s="6">
        <v>10</v>
      </c>
      <c r="F402">
        <f t="shared" si="24"/>
        <v>1.4829604559731249</v>
      </c>
      <c r="G402">
        <f t="shared" si="26"/>
        <v>0.69699141430736866</v>
      </c>
      <c r="H402">
        <f t="shared" si="27"/>
        <v>11.470783351173734</v>
      </c>
    </row>
    <row r="403" spans="1:8" ht="15.75" x14ac:dyDescent="0.25">
      <c r="A403" s="7" t="s">
        <v>4</v>
      </c>
      <c r="B403" s="6" t="s">
        <v>22</v>
      </c>
      <c r="C403" s="6">
        <v>21</v>
      </c>
      <c r="D403" s="8">
        <f t="shared" si="25"/>
        <v>6.6878980891719744</v>
      </c>
      <c r="E403" s="6">
        <v>10</v>
      </c>
      <c r="F403">
        <f t="shared" si="24"/>
        <v>6.1611446384234441</v>
      </c>
      <c r="G403">
        <f t="shared" si="26"/>
        <v>2.8957379800590184</v>
      </c>
      <c r="H403">
        <f t="shared" si="27"/>
        <v>35.12927401296956</v>
      </c>
    </row>
    <row r="404" spans="1:8" ht="15.75" x14ac:dyDescent="0.25">
      <c r="A404" s="7" t="s">
        <v>4</v>
      </c>
      <c r="B404" s="6" t="s">
        <v>22</v>
      </c>
      <c r="C404" s="6">
        <v>12</v>
      </c>
      <c r="D404" s="8">
        <f t="shared" si="25"/>
        <v>3.8216560509554141</v>
      </c>
      <c r="E404" s="6">
        <v>10</v>
      </c>
      <c r="F404">
        <f t="shared" si="24"/>
        <v>1.4829604559731249</v>
      </c>
      <c r="G404">
        <f t="shared" si="26"/>
        <v>0.69699141430736866</v>
      </c>
      <c r="H404">
        <f t="shared" si="27"/>
        <v>11.470783351173734</v>
      </c>
    </row>
    <row r="405" spans="1:8" ht="15.75" x14ac:dyDescent="0.25">
      <c r="A405" s="7" t="s">
        <v>4</v>
      </c>
      <c r="B405" s="6" t="s">
        <v>22</v>
      </c>
      <c r="C405" s="6">
        <v>17.5</v>
      </c>
      <c r="D405" s="8">
        <f t="shared" si="25"/>
        <v>5.5732484076433115</v>
      </c>
      <c r="E405" s="6">
        <v>10</v>
      </c>
      <c r="F405">
        <f t="shared" si="24"/>
        <v>3.8738708088405516</v>
      </c>
      <c r="G405">
        <f t="shared" si="26"/>
        <v>1.8207192801550591</v>
      </c>
      <c r="H405">
        <f t="shared" si="27"/>
        <v>24.395329175673304</v>
      </c>
    </row>
    <row r="406" spans="1:8" ht="15.75" x14ac:dyDescent="0.25">
      <c r="A406" s="7" t="s">
        <v>87</v>
      </c>
      <c r="B406" s="6" t="s">
        <v>23</v>
      </c>
      <c r="C406" s="6">
        <v>11</v>
      </c>
      <c r="D406" s="8">
        <f t="shared" si="25"/>
        <v>3.5031847133757958</v>
      </c>
      <c r="E406" s="6">
        <v>10</v>
      </c>
      <c r="F406">
        <f t="shared" si="24"/>
        <v>1.1883864272051015</v>
      </c>
      <c r="G406">
        <f t="shared" si="26"/>
        <v>0.55854162078639769</v>
      </c>
      <c r="H406">
        <f t="shared" si="27"/>
        <v>9.6386443436945939</v>
      </c>
    </row>
    <row r="407" spans="1:8" ht="15.75" x14ac:dyDescent="0.25">
      <c r="A407" s="7" t="s">
        <v>4</v>
      </c>
      <c r="B407" s="6" t="s">
        <v>22</v>
      </c>
      <c r="C407" s="6">
        <v>37</v>
      </c>
      <c r="D407" s="8">
        <f t="shared" si="25"/>
        <v>11.783439490445859</v>
      </c>
      <c r="E407" s="6">
        <v>10</v>
      </c>
      <c r="F407">
        <f t="shared" si="24"/>
        <v>26.042740712103306</v>
      </c>
      <c r="G407">
        <f t="shared" si="26"/>
        <v>12.240088134688554</v>
      </c>
      <c r="H407">
        <f t="shared" si="27"/>
        <v>109.05210005386697</v>
      </c>
    </row>
    <row r="408" spans="1:8" ht="15.75" x14ac:dyDescent="0.25">
      <c r="A408" s="7" t="s">
        <v>87</v>
      </c>
      <c r="B408" s="6" t="s">
        <v>23</v>
      </c>
      <c r="C408" s="6">
        <v>24</v>
      </c>
      <c r="D408" s="8">
        <f t="shared" si="25"/>
        <v>7.6433121019108281</v>
      </c>
      <c r="E408" s="6">
        <v>10</v>
      </c>
      <c r="F408">
        <f t="shared" si="24"/>
        <v>8.6546778998739011</v>
      </c>
      <c r="G408">
        <f t="shared" si="26"/>
        <v>4.0676986129407329</v>
      </c>
      <c r="H408">
        <f t="shared" si="27"/>
        <v>45.883133404694938</v>
      </c>
    </row>
    <row r="409" spans="1:8" ht="15.75" x14ac:dyDescent="0.25">
      <c r="A409" s="7" t="s">
        <v>4</v>
      </c>
      <c r="B409" s="6" t="s">
        <v>49</v>
      </c>
      <c r="C409" s="6">
        <v>22</v>
      </c>
      <c r="D409" s="8">
        <f t="shared" si="25"/>
        <v>7.0063694267515917</v>
      </c>
      <c r="E409" s="6">
        <v>10</v>
      </c>
      <c r="F409">
        <f t="shared" si="24"/>
        <v>6.9355198964445544</v>
      </c>
      <c r="G409">
        <f t="shared" si="26"/>
        <v>3.2596943513289403</v>
      </c>
      <c r="H409">
        <f t="shared" si="27"/>
        <v>38.554577374778376</v>
      </c>
    </row>
    <row r="410" spans="1:8" ht="15.75" x14ac:dyDescent="0.25">
      <c r="A410" s="7" t="s">
        <v>87</v>
      </c>
      <c r="B410" s="6" t="s">
        <v>23</v>
      </c>
      <c r="C410" s="6">
        <v>10</v>
      </c>
      <c r="D410" s="8">
        <f t="shared" si="25"/>
        <v>3.1847133757961781</v>
      </c>
      <c r="E410" s="6">
        <v>10</v>
      </c>
      <c r="F410">
        <f t="shared" si="24"/>
        <v>0.93242369043444173</v>
      </c>
      <c r="G410">
        <f t="shared" si="26"/>
        <v>0.43823913450418761</v>
      </c>
      <c r="H410">
        <f t="shared" si="27"/>
        <v>7.9658217716484252</v>
      </c>
    </row>
    <row r="411" spans="1:8" ht="15.75" x14ac:dyDescent="0.25">
      <c r="A411" s="7" t="s">
        <v>87</v>
      </c>
      <c r="B411" s="6" t="s">
        <v>23</v>
      </c>
      <c r="C411" s="6">
        <v>30</v>
      </c>
      <c r="D411" s="8">
        <f t="shared" si="25"/>
        <v>9.5541401273885338</v>
      </c>
      <c r="E411" s="6">
        <v>10</v>
      </c>
      <c r="F411">
        <f t="shared" si="24"/>
        <v>15.271682713902763</v>
      </c>
      <c r="G411">
        <f t="shared" si="26"/>
        <v>7.1776908755342985</v>
      </c>
      <c r="H411">
        <f t="shared" si="27"/>
        <v>71.692395944835823</v>
      </c>
    </row>
    <row r="412" spans="1:8" ht="15.75" x14ac:dyDescent="0.25">
      <c r="A412" s="7" t="s">
        <v>87</v>
      </c>
      <c r="B412" s="6" t="s">
        <v>86</v>
      </c>
      <c r="C412" s="6">
        <v>12</v>
      </c>
      <c r="D412" s="8">
        <f t="shared" si="25"/>
        <v>3.8216560509554141</v>
      </c>
      <c r="E412" s="6">
        <v>10</v>
      </c>
      <c r="F412">
        <f t="shared" si="24"/>
        <v>1.4829604559731249</v>
      </c>
      <c r="G412">
        <f t="shared" si="26"/>
        <v>0.69699141430736866</v>
      </c>
      <c r="H412">
        <f t="shared" si="27"/>
        <v>11.470783351173734</v>
      </c>
    </row>
    <row r="413" spans="1:8" ht="15.75" x14ac:dyDescent="0.25">
      <c r="A413" s="7" t="s">
        <v>87</v>
      </c>
      <c r="B413" s="6" t="s">
        <v>23</v>
      </c>
      <c r="C413" s="6">
        <v>38</v>
      </c>
      <c r="D413" s="8">
        <f t="shared" si="25"/>
        <v>12.101910828025478</v>
      </c>
      <c r="E413" s="6">
        <v>10</v>
      </c>
      <c r="F413">
        <f t="shared" si="24"/>
        <v>27.871641848125346</v>
      </c>
      <c r="G413">
        <f t="shared" si="26"/>
        <v>13.099671668618912</v>
      </c>
      <c r="H413">
        <f t="shared" si="27"/>
        <v>115.02646638260329</v>
      </c>
    </row>
    <row r="414" spans="1:8" ht="15.75" x14ac:dyDescent="0.25">
      <c r="A414" s="7" t="s">
        <v>87</v>
      </c>
      <c r="B414" s="6" t="s">
        <v>23</v>
      </c>
      <c r="C414" s="6">
        <v>25</v>
      </c>
      <c r="D414" s="8">
        <f t="shared" si="25"/>
        <v>7.9617834394904454</v>
      </c>
      <c r="E414" s="6">
        <v>10</v>
      </c>
      <c r="F414">
        <f t="shared" si="24"/>
        <v>9.6021972115884662</v>
      </c>
      <c r="G414">
        <f t="shared" si="26"/>
        <v>4.5130326894465789</v>
      </c>
      <c r="H414">
        <f t="shared" si="27"/>
        <v>49.786386072802657</v>
      </c>
    </row>
    <row r="415" spans="1:8" ht="15.75" x14ac:dyDescent="0.25">
      <c r="A415" s="7" t="s">
        <v>87</v>
      </c>
      <c r="B415" s="6" t="s">
        <v>23</v>
      </c>
      <c r="C415" s="6">
        <v>40</v>
      </c>
      <c r="D415" s="8">
        <f t="shared" si="25"/>
        <v>12.738853503184712</v>
      </c>
      <c r="E415" s="6">
        <v>10</v>
      </c>
      <c r="F415">
        <f t="shared" si="24"/>
        <v>31.758207152369334</v>
      </c>
      <c r="G415">
        <f t="shared" si="26"/>
        <v>14.926357361613587</v>
      </c>
      <c r="H415">
        <f t="shared" si="27"/>
        <v>127.4531483463748</v>
      </c>
    </row>
    <row r="416" spans="1:8" ht="15.75" x14ac:dyDescent="0.25">
      <c r="A416" s="7" t="s">
        <v>1</v>
      </c>
      <c r="B416" s="6" t="s">
        <v>19</v>
      </c>
      <c r="C416" s="6">
        <v>51</v>
      </c>
      <c r="D416" s="8">
        <f t="shared" si="25"/>
        <v>16.242038216560509</v>
      </c>
      <c r="E416" s="6">
        <v>10</v>
      </c>
      <c r="F416">
        <f t="shared" si="24"/>
        <v>58.935829092099965</v>
      </c>
      <c r="G416">
        <f t="shared" si="26"/>
        <v>27.699839673286981</v>
      </c>
      <c r="H416">
        <f t="shared" si="27"/>
        <v>207.19102428057556</v>
      </c>
    </row>
    <row r="417" spans="1:8" ht="15.75" x14ac:dyDescent="0.25">
      <c r="A417" s="7" t="s">
        <v>87</v>
      </c>
      <c r="B417" s="6" t="s">
        <v>23</v>
      </c>
      <c r="C417" s="6">
        <v>7</v>
      </c>
      <c r="D417" s="8">
        <f t="shared" si="25"/>
        <v>2.2292993630573248</v>
      </c>
      <c r="E417" s="6">
        <v>10</v>
      </c>
      <c r="F417">
        <f t="shared" si="24"/>
        <v>0.37617316498000025</v>
      </c>
      <c r="G417">
        <f t="shared" si="26"/>
        <v>0.1768013875406001</v>
      </c>
      <c r="H417">
        <f t="shared" si="27"/>
        <v>3.9032526681077284</v>
      </c>
    </row>
    <row r="418" spans="1:8" ht="15.75" x14ac:dyDescent="0.25">
      <c r="A418" s="7" t="s">
        <v>87</v>
      </c>
      <c r="B418" s="6" t="s">
        <v>23</v>
      </c>
      <c r="C418" s="6">
        <v>9</v>
      </c>
      <c r="D418" s="8">
        <f t="shared" si="25"/>
        <v>2.8662420382165603</v>
      </c>
      <c r="E418" s="6">
        <v>10</v>
      </c>
      <c r="F418">
        <f t="shared" si="24"/>
        <v>0.71311650094821233</v>
      </c>
      <c r="G418">
        <f t="shared" si="26"/>
        <v>0.33516475544565977</v>
      </c>
      <c r="H418">
        <f t="shared" si="27"/>
        <v>6.4523156350352249</v>
      </c>
    </row>
    <row r="419" spans="1:8" ht="15.75" x14ac:dyDescent="0.25">
      <c r="A419" s="7" t="s">
        <v>87</v>
      </c>
      <c r="B419" s="6" t="s">
        <v>23</v>
      </c>
      <c r="C419" s="6">
        <v>15</v>
      </c>
      <c r="D419" s="8">
        <f t="shared" si="25"/>
        <v>4.7770700636942669</v>
      </c>
      <c r="E419" s="6">
        <v>10</v>
      </c>
      <c r="F419">
        <f t="shared" si="24"/>
        <v>2.6167700084154584</v>
      </c>
      <c r="G419">
        <f t="shared" si="26"/>
        <v>1.2298819039552653</v>
      </c>
      <c r="H419">
        <f t="shared" si="27"/>
        <v>17.923098986208956</v>
      </c>
    </row>
    <row r="420" spans="1:8" ht="15.75" x14ac:dyDescent="0.25">
      <c r="A420" s="7" t="s">
        <v>87</v>
      </c>
      <c r="B420" s="6" t="s">
        <v>86</v>
      </c>
      <c r="C420" s="6">
        <v>9</v>
      </c>
      <c r="D420" s="8">
        <f t="shared" si="25"/>
        <v>2.8662420382165603</v>
      </c>
      <c r="E420" s="6">
        <v>10</v>
      </c>
      <c r="F420">
        <f t="shared" si="24"/>
        <v>0.71311650094821233</v>
      </c>
      <c r="G420">
        <f t="shared" si="26"/>
        <v>0.33516475544565977</v>
      </c>
      <c r="H420">
        <f t="shared" si="27"/>
        <v>6.4523156350352249</v>
      </c>
    </row>
    <row r="421" spans="1:8" ht="15.75" x14ac:dyDescent="0.25">
      <c r="A421" s="7" t="s">
        <v>87</v>
      </c>
      <c r="B421" s="6" t="s">
        <v>86</v>
      </c>
      <c r="C421" s="6">
        <v>7</v>
      </c>
      <c r="D421" s="8">
        <f t="shared" si="25"/>
        <v>2.2292993630573248</v>
      </c>
      <c r="E421" s="6">
        <v>10</v>
      </c>
      <c r="F421">
        <f t="shared" si="24"/>
        <v>0.37617316498000025</v>
      </c>
      <c r="G421">
        <f t="shared" si="26"/>
        <v>0.1768013875406001</v>
      </c>
      <c r="H421">
        <f t="shared" si="27"/>
        <v>3.9032526681077284</v>
      </c>
    </row>
    <row r="422" spans="1:8" ht="15.75" x14ac:dyDescent="0.25">
      <c r="A422" s="7" t="s">
        <v>87</v>
      </c>
      <c r="B422" s="6" t="s">
        <v>23</v>
      </c>
      <c r="C422" s="6">
        <v>10</v>
      </c>
      <c r="D422" s="8">
        <f t="shared" si="25"/>
        <v>3.1847133757961781</v>
      </c>
      <c r="E422" s="6">
        <v>10</v>
      </c>
      <c r="F422">
        <f t="shared" si="24"/>
        <v>0.93242369043444173</v>
      </c>
      <c r="G422">
        <f t="shared" si="26"/>
        <v>0.43823913450418761</v>
      </c>
      <c r="H422">
        <f t="shared" si="27"/>
        <v>7.9658217716484252</v>
      </c>
    </row>
    <row r="423" spans="1:8" ht="15.75" x14ac:dyDescent="0.25">
      <c r="A423" s="7" t="s">
        <v>87</v>
      </c>
      <c r="B423" s="6" t="s">
        <v>23</v>
      </c>
      <c r="C423" s="6">
        <v>10</v>
      </c>
      <c r="D423" s="8">
        <f t="shared" si="25"/>
        <v>3.1847133757961781</v>
      </c>
      <c r="E423" s="6">
        <v>10</v>
      </c>
      <c r="F423">
        <f t="shared" si="24"/>
        <v>0.93242369043444173</v>
      </c>
      <c r="G423">
        <f t="shared" si="26"/>
        <v>0.43823913450418761</v>
      </c>
      <c r="H423">
        <f t="shared" si="27"/>
        <v>7.9658217716484252</v>
      </c>
    </row>
    <row r="424" spans="1:8" ht="15.75" x14ac:dyDescent="0.25">
      <c r="A424" s="7" t="s">
        <v>87</v>
      </c>
      <c r="B424" s="6" t="s">
        <v>23</v>
      </c>
      <c r="C424" s="6">
        <v>23</v>
      </c>
      <c r="D424" s="8">
        <f t="shared" si="25"/>
        <v>7.3248407643312099</v>
      </c>
      <c r="E424" s="6">
        <v>10</v>
      </c>
      <c r="F424">
        <f t="shared" si="24"/>
        <v>7.7662370408352812</v>
      </c>
      <c r="G424">
        <f t="shared" si="26"/>
        <v>3.6501314091925821</v>
      </c>
      <c r="H424">
        <f t="shared" si="27"/>
        <v>42.139197172020175</v>
      </c>
    </row>
    <row r="425" spans="1:8" ht="15.75" x14ac:dyDescent="0.25">
      <c r="A425" s="7" t="s">
        <v>4</v>
      </c>
      <c r="B425" s="6" t="s">
        <v>22</v>
      </c>
      <c r="C425" s="6">
        <v>16</v>
      </c>
      <c r="D425" s="8">
        <f t="shared" si="25"/>
        <v>5.0955414012738851</v>
      </c>
      <c r="E425" s="6">
        <v>10</v>
      </c>
      <c r="F425">
        <f t="shared" si="24"/>
        <v>3.0838884124204617</v>
      </c>
      <c r="G425">
        <f t="shared" si="26"/>
        <v>1.4494275538376169</v>
      </c>
      <c r="H425">
        <f t="shared" si="27"/>
        <v>20.392503735419968</v>
      </c>
    </row>
    <row r="426" spans="1:8" ht="15.75" x14ac:dyDescent="0.25">
      <c r="A426" s="7" t="s">
        <v>4</v>
      </c>
      <c r="B426" s="6" t="s">
        <v>22</v>
      </c>
      <c r="C426" s="6">
        <v>12</v>
      </c>
      <c r="D426" s="8">
        <f t="shared" si="25"/>
        <v>3.8216560509554141</v>
      </c>
      <c r="E426" s="6">
        <v>10</v>
      </c>
      <c r="F426">
        <f t="shared" si="24"/>
        <v>1.4829604559731249</v>
      </c>
      <c r="G426">
        <f t="shared" si="26"/>
        <v>0.69699141430736866</v>
      </c>
      <c r="H426">
        <f t="shared" si="27"/>
        <v>11.470783351173734</v>
      </c>
    </row>
    <row r="427" spans="1:8" ht="15.75" x14ac:dyDescent="0.25">
      <c r="A427" s="7" t="s">
        <v>4</v>
      </c>
      <c r="B427" s="6" t="s">
        <v>22</v>
      </c>
      <c r="C427" s="6">
        <v>21</v>
      </c>
      <c r="D427" s="8">
        <f t="shared" si="25"/>
        <v>6.6878980891719744</v>
      </c>
      <c r="E427" s="6">
        <v>10</v>
      </c>
      <c r="F427">
        <f t="shared" si="24"/>
        <v>6.1611446384234441</v>
      </c>
      <c r="G427">
        <f t="shared" si="26"/>
        <v>2.8957379800590184</v>
      </c>
      <c r="H427">
        <f t="shared" si="27"/>
        <v>35.12927401296956</v>
      </c>
    </row>
    <row r="428" spans="1:8" ht="15.75" x14ac:dyDescent="0.25">
      <c r="A428" s="7" t="s">
        <v>1</v>
      </c>
      <c r="B428" s="6" t="s">
        <v>19</v>
      </c>
      <c r="C428" s="6">
        <v>17</v>
      </c>
      <c r="D428" s="8">
        <f t="shared" si="25"/>
        <v>5.4140127388535033</v>
      </c>
      <c r="E428" s="6">
        <v>10</v>
      </c>
      <c r="F428">
        <f t="shared" si="24"/>
        <v>3.5983698908858401</v>
      </c>
      <c r="G428">
        <f t="shared" si="26"/>
        <v>1.6912338487163447</v>
      </c>
      <c r="H428">
        <f t="shared" si="27"/>
        <v>23.021224920063954</v>
      </c>
    </row>
    <row r="429" spans="1:8" ht="15.75" x14ac:dyDescent="0.25">
      <c r="A429" s="7" t="s">
        <v>13</v>
      </c>
      <c r="B429" s="6" t="s">
        <v>58</v>
      </c>
      <c r="C429" s="6">
        <v>12</v>
      </c>
      <c r="D429" s="8">
        <f t="shared" si="25"/>
        <v>3.8216560509554141</v>
      </c>
      <c r="E429" s="6">
        <v>10</v>
      </c>
      <c r="F429">
        <f t="shared" si="24"/>
        <v>1.4829604559731249</v>
      </c>
      <c r="G429">
        <f t="shared" si="26"/>
        <v>0.69699141430736866</v>
      </c>
      <c r="H429">
        <f t="shared" si="27"/>
        <v>11.470783351173734</v>
      </c>
    </row>
    <row r="430" spans="1:8" ht="15.75" x14ac:dyDescent="0.25">
      <c r="A430" s="7" t="s">
        <v>13</v>
      </c>
      <c r="B430" s="6" t="s">
        <v>58</v>
      </c>
      <c r="C430" s="6">
        <v>13</v>
      </c>
      <c r="D430" s="8">
        <f t="shared" si="25"/>
        <v>4.1401273885350314</v>
      </c>
      <c r="E430" s="6">
        <v>10</v>
      </c>
      <c r="F430">
        <f t="shared" si="24"/>
        <v>1.8180219855478328</v>
      </c>
      <c r="G430">
        <f t="shared" si="26"/>
        <v>0.85447033320748134</v>
      </c>
      <c r="H430">
        <f t="shared" si="27"/>
        <v>13.462238794085838</v>
      </c>
    </row>
    <row r="431" spans="1:8" ht="15.75" x14ac:dyDescent="0.25">
      <c r="A431" s="7" t="s">
        <v>13</v>
      </c>
      <c r="B431" s="6" t="s">
        <v>58</v>
      </c>
      <c r="C431" s="6">
        <v>12</v>
      </c>
      <c r="D431" s="8">
        <f t="shared" si="25"/>
        <v>3.8216560509554141</v>
      </c>
      <c r="E431" s="6">
        <v>10</v>
      </c>
      <c r="F431">
        <f t="shared" si="24"/>
        <v>1.4829604559731249</v>
      </c>
      <c r="G431">
        <f t="shared" si="26"/>
        <v>0.69699141430736866</v>
      </c>
      <c r="H431">
        <f t="shared" si="27"/>
        <v>11.470783351173734</v>
      </c>
    </row>
    <row r="432" spans="1:8" ht="15.75" x14ac:dyDescent="0.25">
      <c r="A432" s="7" t="s">
        <v>13</v>
      </c>
      <c r="B432" s="6" t="s">
        <v>58</v>
      </c>
      <c r="C432" s="6">
        <v>12</v>
      </c>
      <c r="D432" s="8">
        <f t="shared" si="25"/>
        <v>3.8216560509554141</v>
      </c>
      <c r="E432" s="6">
        <v>10</v>
      </c>
      <c r="F432">
        <f t="shared" si="24"/>
        <v>1.4829604559731249</v>
      </c>
      <c r="G432">
        <f t="shared" si="26"/>
        <v>0.69699141430736866</v>
      </c>
      <c r="H432">
        <f t="shared" si="27"/>
        <v>11.470783351173734</v>
      </c>
    </row>
    <row r="433" spans="1:8" ht="15.75" x14ac:dyDescent="0.25">
      <c r="A433" s="7" t="s">
        <v>1</v>
      </c>
      <c r="B433" s="6" t="s">
        <v>19</v>
      </c>
      <c r="C433" s="6">
        <v>31</v>
      </c>
      <c r="D433" s="8">
        <f t="shared" si="25"/>
        <v>9.872611464968152</v>
      </c>
      <c r="E433" s="6">
        <v>10</v>
      </c>
      <c r="F433">
        <f t="shared" si="24"/>
        <v>16.600792075535921</v>
      </c>
      <c r="G433">
        <f t="shared" si="26"/>
        <v>7.8023722755018827</v>
      </c>
      <c r="H433">
        <f t="shared" si="27"/>
        <v>76.55154722554137</v>
      </c>
    </row>
    <row r="434" spans="1:8" ht="15.75" x14ac:dyDescent="0.25">
      <c r="A434" s="7" t="s">
        <v>4</v>
      </c>
      <c r="B434" s="6" t="s">
        <v>22</v>
      </c>
      <c r="C434" s="6">
        <v>10</v>
      </c>
      <c r="D434" s="8">
        <f t="shared" si="25"/>
        <v>3.1847133757961781</v>
      </c>
      <c r="E434" s="6">
        <v>10</v>
      </c>
      <c r="F434">
        <f t="shared" si="24"/>
        <v>0.93242369043444173</v>
      </c>
      <c r="G434">
        <f t="shared" si="26"/>
        <v>0.43823913450418761</v>
      </c>
      <c r="H434">
        <f t="shared" si="27"/>
        <v>7.9658217716484252</v>
      </c>
    </row>
    <row r="435" spans="1:8" ht="15.75" x14ac:dyDescent="0.25">
      <c r="A435" s="7" t="s">
        <v>4</v>
      </c>
      <c r="B435" s="6" t="s">
        <v>22</v>
      </c>
      <c r="C435" s="6">
        <v>10</v>
      </c>
      <c r="D435" s="8">
        <f t="shared" si="25"/>
        <v>3.1847133757961781</v>
      </c>
      <c r="E435" s="6">
        <v>10</v>
      </c>
      <c r="F435">
        <f t="shared" si="24"/>
        <v>0.93242369043444173</v>
      </c>
      <c r="G435">
        <f t="shared" si="26"/>
        <v>0.43823913450418761</v>
      </c>
      <c r="H435">
        <f t="shared" si="27"/>
        <v>7.9658217716484252</v>
      </c>
    </row>
    <row r="436" spans="1:8" ht="15.75" x14ac:dyDescent="0.25">
      <c r="A436" s="7" t="s">
        <v>1</v>
      </c>
      <c r="B436" s="6" t="s">
        <v>57</v>
      </c>
      <c r="C436" s="6">
        <v>51</v>
      </c>
      <c r="D436" s="8">
        <f t="shared" si="25"/>
        <v>16.242038216560509</v>
      </c>
      <c r="E436" s="6">
        <v>11</v>
      </c>
      <c r="F436">
        <f t="shared" si="24"/>
        <v>58.935829092099965</v>
      </c>
      <c r="G436">
        <f t="shared" si="26"/>
        <v>27.699839673286981</v>
      </c>
      <c r="H436">
        <f t="shared" si="27"/>
        <v>207.19102428057556</v>
      </c>
    </row>
    <row r="437" spans="1:8" ht="15.75" x14ac:dyDescent="0.25">
      <c r="A437" s="7" t="s">
        <v>5</v>
      </c>
      <c r="B437" s="6" t="s">
        <v>23</v>
      </c>
      <c r="C437" s="6">
        <v>14</v>
      </c>
      <c r="D437" s="8">
        <f t="shared" si="25"/>
        <v>4.4585987261146496</v>
      </c>
      <c r="E437" s="6">
        <v>11</v>
      </c>
      <c r="F437">
        <f t="shared" si="24"/>
        <v>2.1953772026521454</v>
      </c>
      <c r="G437">
        <f t="shared" si="26"/>
        <v>1.0318272852465082</v>
      </c>
      <c r="H437">
        <f t="shared" si="27"/>
        <v>15.613010672430914</v>
      </c>
    </row>
    <row r="438" spans="1:8" ht="15.75" x14ac:dyDescent="0.25">
      <c r="A438" s="7"/>
      <c r="B438" s="6" t="s">
        <v>22</v>
      </c>
      <c r="C438" s="6">
        <v>40</v>
      </c>
      <c r="D438" s="8">
        <f t="shared" si="25"/>
        <v>12.738853503184712</v>
      </c>
      <c r="E438" s="6">
        <v>11</v>
      </c>
      <c r="F438">
        <f t="shared" si="24"/>
        <v>31.758207152369334</v>
      </c>
      <c r="G438">
        <f t="shared" si="26"/>
        <v>14.926357361613587</v>
      </c>
      <c r="H438">
        <f t="shared" si="27"/>
        <v>127.4531483463748</v>
      </c>
    </row>
    <row r="439" spans="1:8" ht="15.75" x14ac:dyDescent="0.25">
      <c r="A439" s="7" t="s">
        <v>5</v>
      </c>
      <c r="B439" s="6" t="s">
        <v>23</v>
      </c>
      <c r="C439" s="6">
        <v>7</v>
      </c>
      <c r="D439" s="8">
        <f t="shared" si="25"/>
        <v>2.2292993630573248</v>
      </c>
      <c r="E439" s="6">
        <v>11</v>
      </c>
      <c r="F439">
        <f t="shared" si="24"/>
        <v>0.37617316498000025</v>
      </c>
      <c r="G439">
        <f t="shared" si="26"/>
        <v>0.1768013875406001</v>
      </c>
      <c r="H439">
        <f t="shared" si="27"/>
        <v>3.9032526681077284</v>
      </c>
    </row>
    <row r="440" spans="1:8" ht="15.75" x14ac:dyDescent="0.25">
      <c r="A440" s="7"/>
      <c r="B440" s="6" t="s">
        <v>45</v>
      </c>
      <c r="C440" s="6">
        <v>38</v>
      </c>
      <c r="D440" s="8">
        <f t="shared" si="25"/>
        <v>12.101910828025478</v>
      </c>
      <c r="E440" s="6">
        <v>11</v>
      </c>
      <c r="F440">
        <f t="shared" si="24"/>
        <v>27.871641848125346</v>
      </c>
      <c r="G440">
        <f t="shared" si="26"/>
        <v>13.099671668618912</v>
      </c>
      <c r="H440">
        <f t="shared" si="27"/>
        <v>115.02646638260329</v>
      </c>
    </row>
    <row r="441" spans="1:8" ht="15.75" x14ac:dyDescent="0.25">
      <c r="A441" s="7" t="s">
        <v>13</v>
      </c>
      <c r="B441" s="6" t="s">
        <v>59</v>
      </c>
      <c r="C441" s="6">
        <v>18</v>
      </c>
      <c r="D441" s="8">
        <f t="shared" si="25"/>
        <v>5.7324840764331206</v>
      </c>
      <c r="E441" s="6">
        <v>11</v>
      </c>
      <c r="F441">
        <f t="shared" si="24"/>
        <v>4.1618059307872386</v>
      </c>
      <c r="G441">
        <f t="shared" si="26"/>
        <v>1.9560487874700021</v>
      </c>
      <c r="H441">
        <f t="shared" si="27"/>
        <v>25.809262540140899</v>
      </c>
    </row>
    <row r="442" spans="1:8" ht="15.75" x14ac:dyDescent="0.25">
      <c r="A442" s="7" t="s">
        <v>5</v>
      </c>
      <c r="B442" s="6" t="s">
        <v>23</v>
      </c>
      <c r="C442" s="6">
        <v>13</v>
      </c>
      <c r="D442" s="8">
        <f t="shared" si="25"/>
        <v>4.1401273885350314</v>
      </c>
      <c r="E442" s="6">
        <v>11</v>
      </c>
      <c r="F442">
        <f t="shared" si="24"/>
        <v>1.8180219855478328</v>
      </c>
      <c r="G442">
        <f t="shared" si="26"/>
        <v>0.85447033320748134</v>
      </c>
      <c r="H442">
        <f t="shared" si="27"/>
        <v>13.462238794085838</v>
      </c>
    </row>
    <row r="443" spans="1:8" ht="15.75" x14ac:dyDescent="0.25">
      <c r="A443" s="7" t="s">
        <v>5</v>
      </c>
      <c r="B443" s="6" t="s">
        <v>23</v>
      </c>
      <c r="C443" s="6">
        <v>17</v>
      </c>
      <c r="D443" s="8">
        <f t="shared" si="25"/>
        <v>5.4140127388535033</v>
      </c>
      <c r="E443" s="6">
        <v>11</v>
      </c>
      <c r="F443">
        <f t="shared" si="24"/>
        <v>3.5983698908858401</v>
      </c>
      <c r="G443">
        <f t="shared" si="26"/>
        <v>1.6912338487163447</v>
      </c>
      <c r="H443">
        <f t="shared" si="27"/>
        <v>23.021224920063954</v>
      </c>
    </row>
    <row r="444" spans="1:8" ht="15.75" x14ac:dyDescent="0.25">
      <c r="A444" s="7" t="s">
        <v>13</v>
      </c>
      <c r="B444" s="6" t="s">
        <v>59</v>
      </c>
      <c r="C444" s="6">
        <v>14</v>
      </c>
      <c r="D444" s="8">
        <f t="shared" si="25"/>
        <v>4.4585987261146496</v>
      </c>
      <c r="E444" s="6">
        <v>11</v>
      </c>
      <c r="F444">
        <f t="shared" si="24"/>
        <v>2.1953772026521454</v>
      </c>
      <c r="G444">
        <f t="shared" si="26"/>
        <v>1.0318272852465082</v>
      </c>
      <c r="H444">
        <f t="shared" si="27"/>
        <v>15.613010672430914</v>
      </c>
    </row>
    <row r="445" spans="1:8" ht="15.75" x14ac:dyDescent="0.25">
      <c r="A445" s="7" t="s">
        <v>5</v>
      </c>
      <c r="B445" s="6" t="s">
        <v>23</v>
      </c>
      <c r="C445" s="6">
        <v>10</v>
      </c>
      <c r="D445" s="8">
        <f t="shared" si="25"/>
        <v>3.1847133757961781</v>
      </c>
      <c r="E445" s="6">
        <v>11</v>
      </c>
      <c r="F445">
        <f t="shared" si="24"/>
        <v>0.93242369043444173</v>
      </c>
      <c r="G445">
        <f t="shared" si="26"/>
        <v>0.43823913450418761</v>
      </c>
      <c r="H445">
        <f t="shared" si="27"/>
        <v>7.9658217716484252</v>
      </c>
    </row>
    <row r="446" spans="1:8" ht="15.75" x14ac:dyDescent="0.25">
      <c r="A446" s="7" t="s">
        <v>13</v>
      </c>
      <c r="B446" s="6" t="s">
        <v>59</v>
      </c>
      <c r="C446" s="6">
        <v>9</v>
      </c>
      <c r="D446" s="8">
        <f t="shared" si="25"/>
        <v>2.8662420382165603</v>
      </c>
      <c r="E446" s="6">
        <v>11</v>
      </c>
      <c r="F446">
        <f t="shared" si="24"/>
        <v>0.71311650094821233</v>
      </c>
      <c r="G446">
        <f t="shared" si="26"/>
        <v>0.33516475544565977</v>
      </c>
      <c r="H446">
        <f t="shared" si="27"/>
        <v>6.4523156350352249</v>
      </c>
    </row>
    <row r="447" spans="1:8" ht="15.75" x14ac:dyDescent="0.25">
      <c r="A447" s="7" t="s">
        <v>5</v>
      </c>
      <c r="B447" s="6" t="s">
        <v>23</v>
      </c>
      <c r="C447" s="6">
        <v>14</v>
      </c>
      <c r="D447" s="8">
        <f t="shared" si="25"/>
        <v>4.4585987261146496</v>
      </c>
      <c r="E447" s="6">
        <v>11</v>
      </c>
      <c r="F447">
        <f t="shared" si="24"/>
        <v>2.1953772026521454</v>
      </c>
      <c r="G447">
        <f t="shared" si="26"/>
        <v>1.0318272852465082</v>
      </c>
      <c r="H447">
        <f t="shared" si="27"/>
        <v>15.613010672430914</v>
      </c>
    </row>
    <row r="448" spans="1:8" ht="15.75" x14ac:dyDescent="0.25">
      <c r="A448" s="7" t="s">
        <v>4</v>
      </c>
      <c r="B448" s="6" t="s">
        <v>22</v>
      </c>
      <c r="C448" s="6">
        <v>29</v>
      </c>
      <c r="D448" s="8">
        <f t="shared" si="25"/>
        <v>9.2356687898089174</v>
      </c>
      <c r="E448" s="6">
        <v>11</v>
      </c>
      <c r="F448">
        <f t="shared" si="24"/>
        <v>14.009292529252955</v>
      </c>
      <c r="G448">
        <f t="shared" si="26"/>
        <v>6.5843674887488879</v>
      </c>
      <c r="H448">
        <f t="shared" si="27"/>
        <v>66.992561099563275</v>
      </c>
    </row>
    <row r="449" spans="1:8" ht="15.75" x14ac:dyDescent="0.25">
      <c r="A449" s="7"/>
      <c r="B449" s="6" t="s">
        <v>45</v>
      </c>
      <c r="C449" s="6">
        <v>51</v>
      </c>
      <c r="D449" s="8">
        <f t="shared" si="25"/>
        <v>16.242038216560509</v>
      </c>
      <c r="E449" s="6">
        <v>11</v>
      </c>
      <c r="F449">
        <f t="shared" si="24"/>
        <v>58.935829092099965</v>
      </c>
      <c r="G449">
        <f t="shared" si="26"/>
        <v>27.699839673286981</v>
      </c>
      <c r="H449">
        <f t="shared" si="27"/>
        <v>207.19102428057556</v>
      </c>
    </row>
    <row r="450" spans="1:8" ht="15.75" x14ac:dyDescent="0.25">
      <c r="A450" s="7" t="s">
        <v>1</v>
      </c>
      <c r="B450" s="6" t="s">
        <v>57</v>
      </c>
      <c r="C450" s="6">
        <v>11</v>
      </c>
      <c r="D450" s="8">
        <f t="shared" ref="D450:D513" si="28">C450/3.14</f>
        <v>3.5031847133757958</v>
      </c>
      <c r="E450" s="6">
        <v>11</v>
      </c>
      <c r="F450">
        <f t="shared" ref="F450:F514" si="29">EXP(2.545*LN(D450)-3.018)</f>
        <v>1.1883864272051015</v>
      </c>
      <c r="G450">
        <f t="shared" ref="G450:G513" si="30">F450*0.47</f>
        <v>0.55854162078639769</v>
      </c>
      <c r="H450">
        <f t="shared" si="27"/>
        <v>9.6386443436945939</v>
      </c>
    </row>
    <row r="451" spans="1:8" ht="15.75" x14ac:dyDescent="0.25">
      <c r="A451" s="7" t="s">
        <v>5</v>
      </c>
      <c r="B451" s="6" t="s">
        <v>23</v>
      </c>
      <c r="C451" s="6">
        <v>14</v>
      </c>
      <c r="D451" s="8">
        <f t="shared" si="28"/>
        <v>4.4585987261146496</v>
      </c>
      <c r="E451" s="6">
        <v>11</v>
      </c>
      <c r="F451">
        <f t="shared" si="29"/>
        <v>2.1953772026521454</v>
      </c>
      <c r="G451">
        <f t="shared" si="30"/>
        <v>1.0318272852465082</v>
      </c>
      <c r="H451">
        <f t="shared" ref="H451:H514" si="31">PI()*((D451/2)^2)</f>
        <v>15.613010672430914</v>
      </c>
    </row>
    <row r="452" spans="1:8" ht="15.75" x14ac:dyDescent="0.25">
      <c r="A452" s="7" t="s">
        <v>5</v>
      </c>
      <c r="B452" s="6" t="s">
        <v>23</v>
      </c>
      <c r="C452" s="6">
        <v>14</v>
      </c>
      <c r="D452" s="8">
        <f t="shared" si="28"/>
        <v>4.4585987261146496</v>
      </c>
      <c r="E452" s="6">
        <v>11</v>
      </c>
      <c r="F452">
        <f t="shared" si="29"/>
        <v>2.1953772026521454</v>
      </c>
      <c r="G452">
        <f t="shared" si="30"/>
        <v>1.0318272852465082</v>
      </c>
      <c r="H452">
        <f t="shared" si="31"/>
        <v>15.613010672430914</v>
      </c>
    </row>
    <row r="453" spans="1:8" ht="15.75" x14ac:dyDescent="0.25">
      <c r="A453" s="7" t="s">
        <v>1</v>
      </c>
      <c r="B453" s="6" t="s">
        <v>57</v>
      </c>
      <c r="C453" s="6">
        <v>14</v>
      </c>
      <c r="D453" s="8">
        <f t="shared" si="28"/>
        <v>4.4585987261146496</v>
      </c>
      <c r="E453" s="6">
        <v>11</v>
      </c>
      <c r="F453">
        <f t="shared" si="29"/>
        <v>2.1953772026521454</v>
      </c>
      <c r="G453">
        <f t="shared" si="30"/>
        <v>1.0318272852465082</v>
      </c>
      <c r="H453">
        <f t="shared" si="31"/>
        <v>15.613010672430914</v>
      </c>
    </row>
    <row r="454" spans="1:8" ht="15.75" x14ac:dyDescent="0.25">
      <c r="A454" s="7" t="s">
        <v>18</v>
      </c>
      <c r="B454" s="6" t="s">
        <v>33</v>
      </c>
      <c r="C454" s="6">
        <v>28</v>
      </c>
      <c r="D454" s="8">
        <f t="shared" si="28"/>
        <v>8.9171974522292992</v>
      </c>
      <c r="E454" s="6">
        <v>11</v>
      </c>
      <c r="F454">
        <f t="shared" si="29"/>
        <v>12.812400007802271</v>
      </c>
      <c r="G454">
        <f t="shared" si="30"/>
        <v>6.0218280036670668</v>
      </c>
      <c r="H454">
        <f t="shared" si="31"/>
        <v>62.452042689723655</v>
      </c>
    </row>
    <row r="455" spans="1:8" ht="15.75" x14ac:dyDescent="0.25">
      <c r="A455" s="7" t="s">
        <v>18</v>
      </c>
      <c r="B455" s="6" t="s">
        <v>33</v>
      </c>
      <c r="C455" s="6">
        <v>20</v>
      </c>
      <c r="D455" s="8">
        <f t="shared" si="28"/>
        <v>6.3694267515923562</v>
      </c>
      <c r="E455" s="6">
        <v>11</v>
      </c>
      <c r="F455">
        <f t="shared" si="29"/>
        <v>5.4417005351814183</v>
      </c>
      <c r="G455">
        <f t="shared" si="30"/>
        <v>2.5575992515352666</v>
      </c>
      <c r="H455">
        <f t="shared" si="31"/>
        <v>31.863287086593701</v>
      </c>
    </row>
    <row r="456" spans="1:8" ht="15.75" x14ac:dyDescent="0.25">
      <c r="A456" s="7" t="s">
        <v>1</v>
      </c>
      <c r="B456" s="6" t="s">
        <v>57</v>
      </c>
      <c r="C456" s="6">
        <v>44</v>
      </c>
      <c r="D456" s="8">
        <f t="shared" si="28"/>
        <v>14.012738853503183</v>
      </c>
      <c r="E456" s="6">
        <v>11</v>
      </c>
      <c r="F456">
        <f t="shared" si="29"/>
        <v>40.476258507180518</v>
      </c>
      <c r="G456">
        <f t="shared" si="30"/>
        <v>19.023841498374843</v>
      </c>
      <c r="H456">
        <f t="shared" si="31"/>
        <v>154.2183094991135</v>
      </c>
    </row>
    <row r="457" spans="1:8" ht="15.75" x14ac:dyDescent="0.25">
      <c r="A457" s="7"/>
      <c r="B457" s="6" t="s">
        <v>45</v>
      </c>
      <c r="C457" s="6">
        <v>28</v>
      </c>
      <c r="D457" s="8">
        <f t="shared" si="28"/>
        <v>8.9171974522292992</v>
      </c>
      <c r="E457" s="6">
        <v>11</v>
      </c>
      <c r="F457">
        <f t="shared" si="29"/>
        <v>12.812400007802271</v>
      </c>
      <c r="G457">
        <f t="shared" si="30"/>
        <v>6.0218280036670668</v>
      </c>
      <c r="H457">
        <f t="shared" si="31"/>
        <v>62.452042689723655</v>
      </c>
    </row>
    <row r="458" spans="1:8" ht="15.75" x14ac:dyDescent="0.25">
      <c r="A458" s="7" t="s">
        <v>1</v>
      </c>
      <c r="B458" s="6" t="s">
        <v>57</v>
      </c>
      <c r="C458" s="6">
        <v>28</v>
      </c>
      <c r="D458" s="8">
        <f t="shared" si="28"/>
        <v>8.9171974522292992</v>
      </c>
      <c r="E458" s="6">
        <v>11</v>
      </c>
      <c r="F458">
        <f t="shared" si="29"/>
        <v>12.812400007802271</v>
      </c>
      <c r="G458">
        <f t="shared" si="30"/>
        <v>6.0218280036670668</v>
      </c>
      <c r="H458">
        <f t="shared" si="31"/>
        <v>62.452042689723655</v>
      </c>
    </row>
    <row r="459" spans="1:8" ht="15.75" x14ac:dyDescent="0.25">
      <c r="A459" s="7" t="s">
        <v>1</v>
      </c>
      <c r="B459" s="6" t="s">
        <v>57</v>
      </c>
      <c r="C459" s="6">
        <v>30</v>
      </c>
      <c r="D459" s="8">
        <f t="shared" si="28"/>
        <v>9.5541401273885338</v>
      </c>
      <c r="E459" s="6">
        <v>11</v>
      </c>
      <c r="F459">
        <f t="shared" si="29"/>
        <v>15.271682713902763</v>
      </c>
      <c r="G459">
        <f t="shared" si="30"/>
        <v>7.1776908755342985</v>
      </c>
      <c r="H459">
        <f t="shared" si="31"/>
        <v>71.692395944835823</v>
      </c>
    </row>
    <row r="460" spans="1:8" ht="15.75" x14ac:dyDescent="0.25">
      <c r="A460" s="7" t="s">
        <v>4</v>
      </c>
      <c r="B460" s="6" t="s">
        <v>22</v>
      </c>
      <c r="C460" s="6">
        <v>11</v>
      </c>
      <c r="D460" s="8">
        <f t="shared" si="28"/>
        <v>3.5031847133757958</v>
      </c>
      <c r="E460" s="6">
        <v>11</v>
      </c>
      <c r="F460">
        <f t="shared" si="29"/>
        <v>1.1883864272051015</v>
      </c>
      <c r="G460">
        <f t="shared" si="30"/>
        <v>0.55854162078639769</v>
      </c>
      <c r="H460">
        <f t="shared" si="31"/>
        <v>9.6386443436945939</v>
      </c>
    </row>
    <row r="461" spans="1:8" ht="15.75" x14ac:dyDescent="0.25">
      <c r="A461" s="7" t="s">
        <v>4</v>
      </c>
      <c r="B461" s="6" t="s">
        <v>22</v>
      </c>
      <c r="C461" s="6">
        <v>28</v>
      </c>
      <c r="D461" s="8">
        <f t="shared" si="28"/>
        <v>8.9171974522292992</v>
      </c>
      <c r="E461" s="6">
        <v>11</v>
      </c>
      <c r="F461">
        <f t="shared" si="29"/>
        <v>12.812400007802271</v>
      </c>
      <c r="G461">
        <f t="shared" si="30"/>
        <v>6.0218280036670668</v>
      </c>
      <c r="H461">
        <f t="shared" si="31"/>
        <v>62.452042689723655</v>
      </c>
    </row>
    <row r="462" spans="1:8" ht="15.75" x14ac:dyDescent="0.25">
      <c r="A462" s="7" t="s">
        <v>4</v>
      </c>
      <c r="B462" s="6" t="s">
        <v>22</v>
      </c>
      <c r="C462" s="6">
        <v>10</v>
      </c>
      <c r="D462" s="8">
        <f t="shared" si="28"/>
        <v>3.1847133757961781</v>
      </c>
      <c r="E462" s="6">
        <v>11</v>
      </c>
      <c r="F462">
        <f t="shared" si="29"/>
        <v>0.93242369043444173</v>
      </c>
      <c r="G462">
        <f t="shared" si="30"/>
        <v>0.43823913450418761</v>
      </c>
      <c r="H462">
        <f t="shared" si="31"/>
        <v>7.9658217716484252</v>
      </c>
    </row>
    <row r="463" spans="1:8" ht="15.75" x14ac:dyDescent="0.25">
      <c r="A463" s="7" t="s">
        <v>4</v>
      </c>
      <c r="B463" s="6" t="s">
        <v>22</v>
      </c>
      <c r="C463" s="6">
        <v>26</v>
      </c>
      <c r="D463" s="8">
        <f t="shared" si="28"/>
        <v>8.2802547770700627</v>
      </c>
      <c r="E463" s="6">
        <v>11</v>
      </c>
      <c r="F463">
        <f t="shared" si="29"/>
        <v>10.610124252760826</v>
      </c>
      <c r="G463">
        <f t="shared" si="30"/>
        <v>4.9867583987975879</v>
      </c>
      <c r="H463">
        <f t="shared" si="31"/>
        <v>53.848955176343352</v>
      </c>
    </row>
    <row r="464" spans="1:8" ht="15.75" x14ac:dyDescent="0.25">
      <c r="A464" s="7" t="s">
        <v>4</v>
      </c>
      <c r="B464" s="6" t="s">
        <v>22</v>
      </c>
      <c r="C464" s="6">
        <v>19</v>
      </c>
      <c r="D464" s="8">
        <f t="shared" si="28"/>
        <v>6.0509554140127388</v>
      </c>
      <c r="E464" s="6">
        <v>11</v>
      </c>
      <c r="F464">
        <f t="shared" si="29"/>
        <v>4.7757459239953679</v>
      </c>
      <c r="G464">
        <f t="shared" si="30"/>
        <v>2.2446005842778227</v>
      </c>
      <c r="H464">
        <f t="shared" si="31"/>
        <v>28.756616595650822</v>
      </c>
    </row>
    <row r="465" spans="1:8" ht="15.75" x14ac:dyDescent="0.25">
      <c r="A465" s="7" t="s">
        <v>4</v>
      </c>
      <c r="B465" s="6" t="s">
        <v>22</v>
      </c>
      <c r="C465" s="6">
        <v>13</v>
      </c>
      <c r="D465" s="8">
        <f t="shared" si="28"/>
        <v>4.1401273885350314</v>
      </c>
      <c r="E465" s="6">
        <v>11</v>
      </c>
      <c r="F465">
        <f t="shared" si="29"/>
        <v>1.8180219855478328</v>
      </c>
      <c r="G465">
        <f t="shared" si="30"/>
        <v>0.85447033320748134</v>
      </c>
      <c r="H465">
        <f t="shared" si="31"/>
        <v>13.462238794085838</v>
      </c>
    </row>
    <row r="466" spans="1:8" ht="15.75" x14ac:dyDescent="0.25">
      <c r="A466" s="7" t="s">
        <v>4</v>
      </c>
      <c r="B466" s="6" t="s">
        <v>22</v>
      </c>
      <c r="C466" s="6">
        <v>11</v>
      </c>
      <c r="D466" s="8">
        <f t="shared" si="28"/>
        <v>3.5031847133757958</v>
      </c>
      <c r="E466" s="6">
        <v>11</v>
      </c>
      <c r="F466">
        <f t="shared" si="29"/>
        <v>1.1883864272051015</v>
      </c>
      <c r="G466">
        <f t="shared" si="30"/>
        <v>0.55854162078639769</v>
      </c>
      <c r="H466">
        <f t="shared" si="31"/>
        <v>9.6386443436945939</v>
      </c>
    </row>
    <row r="467" spans="1:8" ht="15.75" x14ac:dyDescent="0.25">
      <c r="A467" s="7" t="s">
        <v>13</v>
      </c>
      <c r="B467" s="6" t="s">
        <v>59</v>
      </c>
      <c r="C467" s="6">
        <v>19</v>
      </c>
      <c r="D467" s="8">
        <f t="shared" si="28"/>
        <v>6.0509554140127388</v>
      </c>
      <c r="E467" s="6">
        <v>11</v>
      </c>
      <c r="F467">
        <f t="shared" si="29"/>
        <v>4.7757459239953679</v>
      </c>
      <c r="G467">
        <f t="shared" si="30"/>
        <v>2.2446005842778227</v>
      </c>
      <c r="H467">
        <f t="shared" si="31"/>
        <v>28.756616595650822</v>
      </c>
    </row>
    <row r="468" spans="1:8" ht="15.75" x14ac:dyDescent="0.25">
      <c r="A468" s="7" t="s">
        <v>39</v>
      </c>
      <c r="B468" s="6" t="s">
        <v>31</v>
      </c>
      <c r="C468" s="6">
        <v>35</v>
      </c>
      <c r="D468" s="8">
        <f t="shared" si="28"/>
        <v>11.146496815286623</v>
      </c>
      <c r="E468" s="6">
        <v>12</v>
      </c>
      <c r="F468">
        <f t="shared" si="29"/>
        <v>22.608225284226034</v>
      </c>
      <c r="G468">
        <f t="shared" si="30"/>
        <v>10.625865883586235</v>
      </c>
      <c r="H468">
        <f t="shared" si="31"/>
        <v>97.581316702693215</v>
      </c>
    </row>
    <row r="469" spans="1:8" ht="15.75" x14ac:dyDescent="0.25">
      <c r="A469" s="7" t="s">
        <v>4</v>
      </c>
      <c r="B469" s="6" t="s">
        <v>22</v>
      </c>
      <c r="C469" s="6">
        <v>39</v>
      </c>
      <c r="D469" s="8">
        <f t="shared" si="28"/>
        <v>12.420382165605096</v>
      </c>
      <c r="E469" s="6">
        <v>12</v>
      </c>
      <c r="F469">
        <f t="shared" si="29"/>
        <v>29.776436629629071</v>
      </c>
      <c r="G469">
        <f t="shared" si="30"/>
        <v>13.994925215925663</v>
      </c>
      <c r="H469">
        <f t="shared" si="31"/>
        <v>121.16014914677258</v>
      </c>
    </row>
    <row r="470" spans="1:8" ht="15.75" x14ac:dyDescent="0.25">
      <c r="A470" s="7" t="s">
        <v>4</v>
      </c>
      <c r="B470" s="6" t="s">
        <v>22</v>
      </c>
      <c r="C470" s="6">
        <v>21</v>
      </c>
      <c r="D470" s="8">
        <f t="shared" si="28"/>
        <v>6.6878980891719744</v>
      </c>
      <c r="E470" s="6">
        <v>12</v>
      </c>
      <c r="F470">
        <f t="shared" si="29"/>
        <v>6.1611446384234441</v>
      </c>
      <c r="G470">
        <f t="shared" si="30"/>
        <v>2.8957379800590184</v>
      </c>
      <c r="H470">
        <f t="shared" si="31"/>
        <v>35.12927401296956</v>
      </c>
    </row>
    <row r="471" spans="1:8" ht="15.75" x14ac:dyDescent="0.25">
      <c r="A471" s="7" t="s">
        <v>4</v>
      </c>
      <c r="B471" s="6" t="s">
        <v>22</v>
      </c>
      <c r="C471" s="6">
        <v>41</v>
      </c>
      <c r="D471" s="8">
        <f t="shared" si="28"/>
        <v>13.057324840764331</v>
      </c>
      <c r="E471" s="6">
        <v>12</v>
      </c>
      <c r="F471">
        <f t="shared" si="29"/>
        <v>33.818022957337249</v>
      </c>
      <c r="G471">
        <f t="shared" si="30"/>
        <v>15.894470789948507</v>
      </c>
      <c r="H471">
        <f t="shared" si="31"/>
        <v>133.90546398141004</v>
      </c>
    </row>
    <row r="472" spans="1:8" ht="15.75" x14ac:dyDescent="0.25">
      <c r="A472" s="7" t="s">
        <v>4</v>
      </c>
      <c r="B472" s="6" t="s">
        <v>22</v>
      </c>
      <c r="C472" s="6">
        <v>15</v>
      </c>
      <c r="D472" s="8">
        <f t="shared" si="28"/>
        <v>4.7770700636942669</v>
      </c>
      <c r="E472" s="6">
        <v>12</v>
      </c>
      <c r="F472">
        <f t="shared" si="29"/>
        <v>2.6167700084154584</v>
      </c>
      <c r="G472">
        <f t="shared" si="30"/>
        <v>1.2298819039552653</v>
      </c>
      <c r="H472">
        <f t="shared" si="31"/>
        <v>17.923098986208956</v>
      </c>
    </row>
    <row r="473" spans="1:8" ht="15.75" x14ac:dyDescent="0.25">
      <c r="A473" s="7" t="s">
        <v>4</v>
      </c>
      <c r="B473" s="6" t="s">
        <v>22</v>
      </c>
      <c r="C473" s="6">
        <v>14</v>
      </c>
      <c r="D473" s="8">
        <f t="shared" si="28"/>
        <v>4.4585987261146496</v>
      </c>
      <c r="E473" s="6">
        <v>12</v>
      </c>
      <c r="F473">
        <f t="shared" si="29"/>
        <v>2.1953772026521454</v>
      </c>
      <c r="G473">
        <f t="shared" si="30"/>
        <v>1.0318272852465082</v>
      </c>
      <c r="H473">
        <f t="shared" si="31"/>
        <v>15.613010672430914</v>
      </c>
    </row>
    <row r="474" spans="1:8" ht="15.75" x14ac:dyDescent="0.25">
      <c r="A474" s="7" t="s">
        <v>4</v>
      </c>
      <c r="B474" s="6" t="s">
        <v>22</v>
      </c>
      <c r="C474" s="6">
        <v>13</v>
      </c>
      <c r="D474" s="8">
        <f t="shared" si="28"/>
        <v>4.1401273885350314</v>
      </c>
      <c r="E474" s="6">
        <v>12</v>
      </c>
      <c r="F474">
        <f t="shared" si="29"/>
        <v>1.8180219855478328</v>
      </c>
      <c r="G474">
        <f t="shared" si="30"/>
        <v>0.85447033320748134</v>
      </c>
      <c r="H474">
        <f t="shared" si="31"/>
        <v>13.462238794085838</v>
      </c>
    </row>
    <row r="475" spans="1:8" ht="15.75" x14ac:dyDescent="0.25">
      <c r="A475" s="7" t="s">
        <v>4</v>
      </c>
      <c r="B475" s="6" t="s">
        <v>22</v>
      </c>
      <c r="C475" s="6">
        <v>23</v>
      </c>
      <c r="D475" s="8">
        <f t="shared" si="28"/>
        <v>7.3248407643312099</v>
      </c>
      <c r="E475" s="6">
        <v>12</v>
      </c>
      <c r="F475">
        <f t="shared" si="29"/>
        <v>7.7662370408352812</v>
      </c>
      <c r="G475">
        <f t="shared" si="30"/>
        <v>3.6501314091925821</v>
      </c>
      <c r="H475">
        <f t="shared" si="31"/>
        <v>42.139197172020175</v>
      </c>
    </row>
    <row r="476" spans="1:8" ht="15.75" x14ac:dyDescent="0.25">
      <c r="A476" s="7" t="s">
        <v>4</v>
      </c>
      <c r="B476" s="6" t="s">
        <v>22</v>
      </c>
      <c r="C476" s="6">
        <v>37</v>
      </c>
      <c r="D476" s="8">
        <f t="shared" si="28"/>
        <v>11.783439490445859</v>
      </c>
      <c r="E476" s="6">
        <v>12</v>
      </c>
      <c r="F476">
        <f t="shared" si="29"/>
        <v>26.042740712103306</v>
      </c>
      <c r="G476">
        <f t="shared" si="30"/>
        <v>12.240088134688554</v>
      </c>
      <c r="H476">
        <f t="shared" si="31"/>
        <v>109.05210005386697</v>
      </c>
    </row>
    <row r="477" spans="1:8" ht="15.75" x14ac:dyDescent="0.25">
      <c r="A477" s="7" t="s">
        <v>4</v>
      </c>
      <c r="B477" s="6" t="s">
        <v>22</v>
      </c>
      <c r="C477" s="6">
        <v>24</v>
      </c>
      <c r="D477" s="8">
        <f t="shared" si="28"/>
        <v>7.6433121019108281</v>
      </c>
      <c r="E477" s="6">
        <v>12</v>
      </c>
      <c r="F477">
        <f t="shared" si="29"/>
        <v>8.6546778998739011</v>
      </c>
      <c r="G477">
        <f t="shared" si="30"/>
        <v>4.0676986129407329</v>
      </c>
      <c r="H477">
        <f t="shared" si="31"/>
        <v>45.883133404694938</v>
      </c>
    </row>
    <row r="478" spans="1:8" ht="15.75" x14ac:dyDescent="0.25">
      <c r="A478" s="7" t="s">
        <v>4</v>
      </c>
      <c r="B478" s="6" t="s">
        <v>22</v>
      </c>
      <c r="C478" s="6">
        <v>12</v>
      </c>
      <c r="D478" s="8">
        <f t="shared" si="28"/>
        <v>3.8216560509554141</v>
      </c>
      <c r="E478" s="6">
        <v>12</v>
      </c>
      <c r="F478">
        <f t="shared" si="29"/>
        <v>1.4829604559731249</v>
      </c>
      <c r="G478">
        <f t="shared" si="30"/>
        <v>0.69699141430736866</v>
      </c>
      <c r="H478">
        <f t="shared" si="31"/>
        <v>11.470783351173734</v>
      </c>
    </row>
    <row r="479" spans="1:8" ht="15.75" x14ac:dyDescent="0.25">
      <c r="A479" s="7" t="s">
        <v>4</v>
      </c>
      <c r="B479" s="6" t="s">
        <v>22</v>
      </c>
      <c r="C479" s="6">
        <v>15</v>
      </c>
      <c r="D479" s="8">
        <f t="shared" si="28"/>
        <v>4.7770700636942669</v>
      </c>
      <c r="E479" s="6">
        <v>12</v>
      </c>
      <c r="F479">
        <f t="shared" si="29"/>
        <v>2.6167700084154584</v>
      </c>
      <c r="G479">
        <f t="shared" si="30"/>
        <v>1.2298819039552653</v>
      </c>
      <c r="H479">
        <f t="shared" si="31"/>
        <v>17.923098986208956</v>
      </c>
    </row>
    <row r="480" spans="1:8" ht="15.75" x14ac:dyDescent="0.25">
      <c r="A480" s="7" t="s">
        <v>4</v>
      </c>
      <c r="B480" s="6" t="s">
        <v>22</v>
      </c>
      <c r="C480" s="6">
        <v>20</v>
      </c>
      <c r="D480" s="8">
        <f t="shared" si="28"/>
        <v>6.3694267515923562</v>
      </c>
      <c r="E480" s="6">
        <v>12</v>
      </c>
      <c r="F480">
        <f t="shared" si="29"/>
        <v>5.4417005351814183</v>
      </c>
      <c r="G480">
        <f t="shared" si="30"/>
        <v>2.5575992515352666</v>
      </c>
      <c r="H480">
        <f t="shared" si="31"/>
        <v>31.863287086593701</v>
      </c>
    </row>
    <row r="481" spans="1:8" ht="15.75" x14ac:dyDescent="0.25">
      <c r="A481" s="7" t="s">
        <v>4</v>
      </c>
      <c r="B481" s="6" t="s">
        <v>22</v>
      </c>
      <c r="C481" s="6">
        <v>32</v>
      </c>
      <c r="D481" s="8">
        <f t="shared" si="28"/>
        <v>10.19108280254777</v>
      </c>
      <c r="E481" s="6">
        <v>12</v>
      </c>
      <c r="F481">
        <f t="shared" si="29"/>
        <v>17.997823732351961</v>
      </c>
      <c r="G481">
        <f t="shared" si="30"/>
        <v>8.4589771542054208</v>
      </c>
      <c r="H481">
        <f t="shared" si="31"/>
        <v>81.570014941679872</v>
      </c>
    </row>
    <row r="482" spans="1:8" ht="15.75" x14ac:dyDescent="0.25">
      <c r="A482" s="7" t="s">
        <v>4</v>
      </c>
      <c r="B482" s="6" t="s">
        <v>22</v>
      </c>
      <c r="C482" s="6">
        <v>11</v>
      </c>
      <c r="D482" s="8">
        <f t="shared" si="28"/>
        <v>3.5031847133757958</v>
      </c>
      <c r="E482" s="6">
        <v>12</v>
      </c>
      <c r="F482">
        <f t="shared" si="29"/>
        <v>1.1883864272051015</v>
      </c>
      <c r="G482">
        <f t="shared" si="30"/>
        <v>0.55854162078639769</v>
      </c>
      <c r="H482">
        <f t="shared" si="31"/>
        <v>9.6386443436945939</v>
      </c>
    </row>
    <row r="483" spans="1:8" ht="15.75" x14ac:dyDescent="0.25">
      <c r="A483" s="7" t="s">
        <v>4</v>
      </c>
      <c r="B483" s="6" t="s">
        <v>22</v>
      </c>
      <c r="C483" s="6">
        <v>11</v>
      </c>
      <c r="D483" s="8">
        <f t="shared" si="28"/>
        <v>3.5031847133757958</v>
      </c>
      <c r="E483" s="6">
        <v>12</v>
      </c>
      <c r="F483">
        <f t="shared" si="29"/>
        <v>1.1883864272051015</v>
      </c>
      <c r="G483">
        <f t="shared" si="30"/>
        <v>0.55854162078639769</v>
      </c>
      <c r="H483">
        <f t="shared" si="31"/>
        <v>9.6386443436945939</v>
      </c>
    </row>
    <row r="484" spans="1:8" ht="15.75" x14ac:dyDescent="0.25">
      <c r="A484" s="7" t="s">
        <v>4</v>
      </c>
      <c r="B484" s="6" t="s">
        <v>22</v>
      </c>
      <c r="C484" s="6">
        <v>9</v>
      </c>
      <c r="D484" s="8">
        <f t="shared" si="28"/>
        <v>2.8662420382165603</v>
      </c>
      <c r="E484" s="6">
        <v>12</v>
      </c>
      <c r="F484">
        <f t="shared" si="29"/>
        <v>0.71311650094821233</v>
      </c>
      <c r="G484">
        <f t="shared" si="30"/>
        <v>0.33516475544565977</v>
      </c>
      <c r="H484">
        <f t="shared" si="31"/>
        <v>6.4523156350352249</v>
      </c>
    </row>
    <row r="485" spans="1:8" ht="15.75" x14ac:dyDescent="0.25">
      <c r="A485" s="7" t="s">
        <v>14</v>
      </c>
      <c r="B485" s="6" t="s">
        <v>38</v>
      </c>
      <c r="C485" s="6">
        <v>33</v>
      </c>
      <c r="D485" s="8">
        <f t="shared" si="28"/>
        <v>10.509554140127388</v>
      </c>
      <c r="E485" s="6">
        <v>12</v>
      </c>
      <c r="F485">
        <f t="shared" si="29"/>
        <v>19.463963264735195</v>
      </c>
      <c r="G485">
        <f t="shared" si="30"/>
        <v>9.1480627344255421</v>
      </c>
      <c r="H485">
        <f t="shared" si="31"/>
        <v>86.747799093251359</v>
      </c>
    </row>
    <row r="486" spans="1:8" ht="15.75" x14ac:dyDescent="0.25">
      <c r="A486" s="7" t="s">
        <v>14</v>
      </c>
      <c r="B486" s="6" t="s">
        <v>38</v>
      </c>
      <c r="C486" s="6">
        <v>25</v>
      </c>
      <c r="D486" s="8">
        <f t="shared" si="28"/>
        <v>7.9617834394904454</v>
      </c>
      <c r="E486" s="6">
        <v>12</v>
      </c>
      <c r="F486">
        <f t="shared" si="29"/>
        <v>9.6021972115884662</v>
      </c>
      <c r="G486">
        <f t="shared" si="30"/>
        <v>4.5130326894465789</v>
      </c>
      <c r="H486">
        <f t="shared" si="31"/>
        <v>49.786386072802657</v>
      </c>
    </row>
    <row r="487" spans="1:8" ht="15.75" x14ac:dyDescent="0.25">
      <c r="A487" s="7" t="s">
        <v>14</v>
      </c>
      <c r="B487" s="6" t="s">
        <v>38</v>
      </c>
      <c r="C487" s="6">
        <v>16</v>
      </c>
      <c r="D487" s="8">
        <f t="shared" si="28"/>
        <v>5.0955414012738851</v>
      </c>
      <c r="E487" s="6">
        <v>12</v>
      </c>
      <c r="F487">
        <f t="shared" si="29"/>
        <v>3.0838884124204617</v>
      </c>
      <c r="G487">
        <f t="shared" si="30"/>
        <v>1.4494275538376169</v>
      </c>
      <c r="H487">
        <f t="shared" si="31"/>
        <v>20.392503735419968</v>
      </c>
    </row>
    <row r="488" spans="1:8" ht="15.75" x14ac:dyDescent="0.25">
      <c r="A488" s="7" t="s">
        <v>1</v>
      </c>
      <c r="B488" s="6" t="s">
        <v>57</v>
      </c>
      <c r="C488" s="6">
        <v>14</v>
      </c>
      <c r="D488" s="8">
        <f t="shared" si="28"/>
        <v>4.4585987261146496</v>
      </c>
      <c r="E488" s="6">
        <v>12</v>
      </c>
      <c r="F488">
        <f t="shared" si="29"/>
        <v>2.1953772026521454</v>
      </c>
      <c r="G488">
        <f t="shared" si="30"/>
        <v>1.0318272852465082</v>
      </c>
      <c r="H488">
        <f t="shared" si="31"/>
        <v>15.613010672430914</v>
      </c>
    </row>
    <row r="489" spans="1:8" ht="15.75" x14ac:dyDescent="0.25">
      <c r="A489" s="7" t="s">
        <v>4</v>
      </c>
      <c r="B489" s="6" t="s">
        <v>22</v>
      </c>
      <c r="C489" s="6">
        <v>47</v>
      </c>
      <c r="D489" s="8">
        <f t="shared" si="28"/>
        <v>14.968152866242038</v>
      </c>
      <c r="E489" s="6">
        <v>12</v>
      </c>
      <c r="F489">
        <f t="shared" si="29"/>
        <v>47.874290165245462</v>
      </c>
      <c r="G489">
        <f t="shared" si="30"/>
        <v>22.500916377665366</v>
      </c>
      <c r="H489">
        <f t="shared" si="31"/>
        <v>175.96500293571373</v>
      </c>
    </row>
    <row r="490" spans="1:8" ht="15.75" x14ac:dyDescent="0.25">
      <c r="A490" s="7" t="s">
        <v>4</v>
      </c>
      <c r="B490" s="6" t="s">
        <v>22</v>
      </c>
      <c r="C490" s="6">
        <v>31</v>
      </c>
      <c r="D490" s="8">
        <f t="shared" si="28"/>
        <v>9.872611464968152</v>
      </c>
      <c r="E490" s="6">
        <v>12</v>
      </c>
      <c r="F490">
        <f t="shared" si="29"/>
        <v>16.600792075535921</v>
      </c>
      <c r="G490">
        <f t="shared" si="30"/>
        <v>7.8023722755018827</v>
      </c>
      <c r="H490">
        <f t="shared" si="31"/>
        <v>76.55154722554137</v>
      </c>
    </row>
    <row r="491" spans="1:8" ht="15.75" x14ac:dyDescent="0.25">
      <c r="A491" s="7" t="s">
        <v>1</v>
      </c>
      <c r="B491" s="6" t="s">
        <v>57</v>
      </c>
      <c r="C491" s="6">
        <v>53</v>
      </c>
      <c r="D491" s="8">
        <f t="shared" si="28"/>
        <v>16.878980891719745</v>
      </c>
      <c r="E491" s="6">
        <v>12</v>
      </c>
      <c r="F491">
        <f t="shared" si="29"/>
        <v>64.997310634988111</v>
      </c>
      <c r="G491">
        <f t="shared" si="30"/>
        <v>30.54873599844441</v>
      </c>
      <c r="H491">
        <f t="shared" si="31"/>
        <v>223.75993356560429</v>
      </c>
    </row>
    <row r="492" spans="1:8" ht="15.75" x14ac:dyDescent="0.25">
      <c r="A492" s="7" t="s">
        <v>4</v>
      </c>
      <c r="B492" s="6" t="s">
        <v>22</v>
      </c>
      <c r="C492" s="6">
        <v>12</v>
      </c>
      <c r="D492" s="8">
        <f t="shared" si="28"/>
        <v>3.8216560509554141</v>
      </c>
      <c r="E492" s="6">
        <v>12</v>
      </c>
      <c r="F492">
        <f t="shared" si="29"/>
        <v>1.4829604559731249</v>
      </c>
      <c r="G492">
        <f t="shared" si="30"/>
        <v>0.69699141430736866</v>
      </c>
      <c r="H492">
        <f t="shared" si="31"/>
        <v>11.470783351173734</v>
      </c>
    </row>
    <row r="493" spans="1:8" ht="15.75" x14ac:dyDescent="0.25">
      <c r="A493" s="7"/>
      <c r="B493" s="6" t="s">
        <v>45</v>
      </c>
      <c r="C493" s="6">
        <v>40</v>
      </c>
      <c r="D493" s="8">
        <f t="shared" si="28"/>
        <v>12.738853503184712</v>
      </c>
      <c r="E493" s="6">
        <v>12</v>
      </c>
      <c r="F493">
        <f t="shared" si="29"/>
        <v>31.758207152369334</v>
      </c>
      <c r="G493">
        <f t="shared" si="30"/>
        <v>14.926357361613587</v>
      </c>
      <c r="H493">
        <f t="shared" si="31"/>
        <v>127.4531483463748</v>
      </c>
    </row>
    <row r="494" spans="1:8" ht="15.75" x14ac:dyDescent="0.25">
      <c r="A494" s="7" t="s">
        <v>13</v>
      </c>
      <c r="B494" s="6" t="s">
        <v>59</v>
      </c>
      <c r="C494" s="6">
        <v>9</v>
      </c>
      <c r="D494" s="8">
        <f t="shared" si="28"/>
        <v>2.8662420382165603</v>
      </c>
      <c r="E494" s="6">
        <v>12</v>
      </c>
      <c r="F494">
        <f t="shared" si="29"/>
        <v>0.71311650094821233</v>
      </c>
      <c r="G494">
        <f t="shared" si="30"/>
        <v>0.33516475544565977</v>
      </c>
      <c r="H494">
        <f t="shared" si="31"/>
        <v>6.4523156350352249</v>
      </c>
    </row>
    <row r="495" spans="1:8" ht="15.75" x14ac:dyDescent="0.25">
      <c r="A495" s="7"/>
      <c r="B495" s="6" t="s">
        <v>45</v>
      </c>
      <c r="C495" s="6">
        <v>28</v>
      </c>
      <c r="D495" s="8">
        <f t="shared" si="28"/>
        <v>8.9171974522292992</v>
      </c>
      <c r="E495" s="6">
        <v>12</v>
      </c>
      <c r="F495">
        <f t="shared" si="29"/>
        <v>12.812400007802271</v>
      </c>
      <c r="G495">
        <f t="shared" si="30"/>
        <v>6.0218280036670668</v>
      </c>
      <c r="H495">
        <f t="shared" si="31"/>
        <v>62.452042689723655</v>
      </c>
    </row>
    <row r="496" spans="1:8" ht="15.75" x14ac:dyDescent="0.25">
      <c r="A496" s="7" t="s">
        <v>13</v>
      </c>
      <c r="B496" s="6" t="s">
        <v>59</v>
      </c>
      <c r="C496" s="6">
        <v>21</v>
      </c>
      <c r="D496" s="8">
        <f t="shared" si="28"/>
        <v>6.6878980891719744</v>
      </c>
      <c r="E496" s="6">
        <v>12</v>
      </c>
      <c r="F496">
        <f t="shared" si="29"/>
        <v>6.1611446384234441</v>
      </c>
      <c r="G496">
        <f t="shared" si="30"/>
        <v>2.8957379800590184</v>
      </c>
      <c r="H496">
        <f t="shared" si="31"/>
        <v>35.12927401296956</v>
      </c>
    </row>
    <row r="497" spans="1:8" ht="15.75" x14ac:dyDescent="0.25">
      <c r="A497" s="7" t="s">
        <v>40</v>
      </c>
      <c r="B497" s="6" t="s">
        <v>26</v>
      </c>
      <c r="C497" s="6">
        <v>20</v>
      </c>
      <c r="D497" s="8">
        <f t="shared" si="28"/>
        <v>6.3694267515923562</v>
      </c>
      <c r="E497" s="6">
        <v>12</v>
      </c>
      <c r="F497">
        <f t="shared" si="29"/>
        <v>5.4417005351814183</v>
      </c>
      <c r="G497">
        <f t="shared" si="30"/>
        <v>2.5575992515352666</v>
      </c>
      <c r="H497">
        <f t="shared" si="31"/>
        <v>31.863287086593701</v>
      </c>
    </row>
    <row r="498" spans="1:8" ht="15.75" x14ac:dyDescent="0.25">
      <c r="A498" s="7" t="s">
        <v>40</v>
      </c>
      <c r="B498" s="6" t="s">
        <v>26</v>
      </c>
      <c r="C498" s="6">
        <v>19</v>
      </c>
      <c r="D498" s="8">
        <f t="shared" si="28"/>
        <v>6.0509554140127388</v>
      </c>
      <c r="E498" s="6">
        <v>12</v>
      </c>
      <c r="F498">
        <f t="shared" si="29"/>
        <v>4.7757459239953679</v>
      </c>
      <c r="G498">
        <f t="shared" si="30"/>
        <v>2.2446005842778227</v>
      </c>
      <c r="H498">
        <f t="shared" si="31"/>
        <v>28.756616595650822</v>
      </c>
    </row>
    <row r="499" spans="1:8" ht="15.75" x14ac:dyDescent="0.25">
      <c r="A499" s="7" t="s">
        <v>40</v>
      </c>
      <c r="B499" s="6" t="s">
        <v>26</v>
      </c>
      <c r="C499" s="6">
        <v>19</v>
      </c>
      <c r="D499" s="8">
        <f t="shared" si="28"/>
        <v>6.0509554140127388</v>
      </c>
      <c r="E499" s="6">
        <v>12</v>
      </c>
      <c r="F499">
        <f t="shared" si="29"/>
        <v>4.7757459239953679</v>
      </c>
      <c r="G499">
        <f t="shared" si="30"/>
        <v>2.2446005842778227</v>
      </c>
      <c r="H499">
        <f t="shared" si="31"/>
        <v>28.756616595650822</v>
      </c>
    </row>
    <row r="500" spans="1:8" ht="15.75" x14ac:dyDescent="0.25">
      <c r="A500" s="7" t="s">
        <v>40</v>
      </c>
      <c r="B500" s="6" t="s">
        <v>22</v>
      </c>
      <c r="C500" s="6">
        <v>26</v>
      </c>
      <c r="D500" s="8">
        <f t="shared" si="28"/>
        <v>8.2802547770700627</v>
      </c>
      <c r="E500" s="6">
        <v>13</v>
      </c>
      <c r="F500">
        <f t="shared" si="29"/>
        <v>10.610124252760826</v>
      </c>
      <c r="G500">
        <f t="shared" si="30"/>
        <v>4.9867583987975879</v>
      </c>
      <c r="H500">
        <f t="shared" si="31"/>
        <v>53.848955176343352</v>
      </c>
    </row>
    <row r="501" spans="1:8" ht="15.75" x14ac:dyDescent="0.25">
      <c r="A501" s="7" t="s">
        <v>39</v>
      </c>
      <c r="B501" s="6" t="s">
        <v>31</v>
      </c>
      <c r="C501" s="6">
        <v>34</v>
      </c>
      <c r="D501" s="8">
        <f t="shared" si="28"/>
        <v>10.828025477707007</v>
      </c>
      <c r="E501" s="6">
        <v>13</v>
      </c>
      <c r="F501">
        <f t="shared" si="29"/>
        <v>21.000379507614944</v>
      </c>
      <c r="G501">
        <f t="shared" si="30"/>
        <v>9.8701783685790225</v>
      </c>
      <c r="H501">
        <f t="shared" si="31"/>
        <v>92.084899680255816</v>
      </c>
    </row>
    <row r="502" spans="1:8" ht="15.75" x14ac:dyDescent="0.25">
      <c r="A502" s="7" t="s">
        <v>4</v>
      </c>
      <c r="B502" s="6" t="s">
        <v>22</v>
      </c>
      <c r="C502" s="6">
        <v>24</v>
      </c>
      <c r="D502" s="8">
        <f t="shared" si="28"/>
        <v>7.6433121019108281</v>
      </c>
      <c r="E502" s="6">
        <v>13</v>
      </c>
      <c r="F502">
        <f t="shared" si="29"/>
        <v>8.6546778998739011</v>
      </c>
      <c r="G502">
        <f t="shared" si="30"/>
        <v>4.0676986129407329</v>
      </c>
      <c r="H502">
        <f t="shared" si="31"/>
        <v>45.883133404694938</v>
      </c>
    </row>
    <row r="503" spans="1:8" ht="15.75" x14ac:dyDescent="0.25">
      <c r="A503" s="7" t="s">
        <v>4</v>
      </c>
      <c r="B503" s="6" t="s">
        <v>22</v>
      </c>
      <c r="C503" s="6">
        <v>9</v>
      </c>
      <c r="D503" s="8">
        <f t="shared" si="28"/>
        <v>2.8662420382165603</v>
      </c>
      <c r="E503" s="6">
        <v>13</v>
      </c>
      <c r="F503">
        <f t="shared" si="29"/>
        <v>0.71311650094821233</v>
      </c>
      <c r="G503">
        <f t="shared" si="30"/>
        <v>0.33516475544565977</v>
      </c>
      <c r="H503">
        <f t="shared" si="31"/>
        <v>6.4523156350352249</v>
      </c>
    </row>
    <row r="504" spans="1:8" ht="15.75" x14ac:dyDescent="0.25">
      <c r="A504" s="7" t="s">
        <v>4</v>
      </c>
      <c r="B504" s="6" t="s">
        <v>22</v>
      </c>
      <c r="C504" s="6">
        <v>23</v>
      </c>
      <c r="D504" s="8">
        <f t="shared" si="28"/>
        <v>7.3248407643312099</v>
      </c>
      <c r="E504" s="6">
        <v>13</v>
      </c>
      <c r="F504">
        <f t="shared" si="29"/>
        <v>7.7662370408352812</v>
      </c>
      <c r="G504">
        <f t="shared" si="30"/>
        <v>3.6501314091925821</v>
      </c>
      <c r="H504">
        <f t="shared" si="31"/>
        <v>42.139197172020175</v>
      </c>
    </row>
    <row r="505" spans="1:8" ht="15.75" x14ac:dyDescent="0.25">
      <c r="A505" s="7" t="s">
        <v>13</v>
      </c>
      <c r="B505" s="6" t="s">
        <v>59</v>
      </c>
      <c r="C505" s="6">
        <v>15</v>
      </c>
      <c r="D505" s="8">
        <f t="shared" si="28"/>
        <v>4.7770700636942669</v>
      </c>
      <c r="E505" s="6">
        <v>13</v>
      </c>
      <c r="F505">
        <f t="shared" si="29"/>
        <v>2.6167700084154584</v>
      </c>
      <c r="G505">
        <f t="shared" si="30"/>
        <v>1.2298819039552653</v>
      </c>
      <c r="H505">
        <f t="shared" si="31"/>
        <v>17.923098986208956</v>
      </c>
    </row>
    <row r="506" spans="1:8" ht="15.75" x14ac:dyDescent="0.25">
      <c r="A506" s="7" t="s">
        <v>39</v>
      </c>
      <c r="B506" s="6" t="s">
        <v>31</v>
      </c>
      <c r="C506" s="6">
        <v>51</v>
      </c>
      <c r="D506" s="8">
        <f t="shared" si="28"/>
        <v>16.242038216560509</v>
      </c>
      <c r="E506" s="6">
        <v>13</v>
      </c>
      <c r="F506">
        <f t="shared" si="29"/>
        <v>58.935829092099965</v>
      </c>
      <c r="G506">
        <f t="shared" si="30"/>
        <v>27.699839673286981</v>
      </c>
      <c r="H506">
        <f t="shared" si="31"/>
        <v>207.19102428057556</v>
      </c>
    </row>
    <row r="507" spans="1:8" ht="15.75" x14ac:dyDescent="0.25">
      <c r="A507" s="7"/>
      <c r="B507" s="6" t="s">
        <v>45</v>
      </c>
      <c r="C507" s="6">
        <v>11</v>
      </c>
      <c r="D507" s="8">
        <f t="shared" si="28"/>
        <v>3.5031847133757958</v>
      </c>
      <c r="E507" s="6">
        <v>13</v>
      </c>
      <c r="F507">
        <f t="shared" si="29"/>
        <v>1.1883864272051015</v>
      </c>
      <c r="G507">
        <f t="shared" si="30"/>
        <v>0.55854162078639769</v>
      </c>
      <c r="H507">
        <f t="shared" si="31"/>
        <v>9.6386443436945939</v>
      </c>
    </row>
    <row r="508" spans="1:8" ht="15.75" x14ac:dyDescent="0.25">
      <c r="A508" s="7" t="s">
        <v>4</v>
      </c>
      <c r="B508" s="6" t="s">
        <v>22</v>
      </c>
      <c r="C508" s="6">
        <v>13</v>
      </c>
      <c r="D508" s="8">
        <f t="shared" si="28"/>
        <v>4.1401273885350314</v>
      </c>
      <c r="E508" s="6">
        <v>13</v>
      </c>
      <c r="F508">
        <f t="shared" si="29"/>
        <v>1.8180219855478328</v>
      </c>
      <c r="G508">
        <f t="shared" si="30"/>
        <v>0.85447033320748134</v>
      </c>
      <c r="H508">
        <f t="shared" si="31"/>
        <v>13.462238794085838</v>
      </c>
    </row>
    <row r="509" spans="1:8" ht="15.75" x14ac:dyDescent="0.25">
      <c r="A509" s="7" t="s">
        <v>5</v>
      </c>
      <c r="B509" s="6" t="s">
        <v>23</v>
      </c>
      <c r="C509" s="6">
        <v>15</v>
      </c>
      <c r="D509" s="8">
        <f t="shared" si="28"/>
        <v>4.7770700636942669</v>
      </c>
      <c r="E509" s="6">
        <v>13</v>
      </c>
      <c r="F509">
        <f t="shared" si="29"/>
        <v>2.6167700084154584</v>
      </c>
      <c r="G509">
        <f t="shared" si="30"/>
        <v>1.2298819039552653</v>
      </c>
      <c r="H509">
        <f t="shared" si="31"/>
        <v>17.923098986208956</v>
      </c>
    </row>
    <row r="510" spans="1:8" ht="15.75" x14ac:dyDescent="0.25">
      <c r="A510" s="7" t="s">
        <v>39</v>
      </c>
      <c r="B510" s="6" t="s">
        <v>31</v>
      </c>
      <c r="C510" s="6">
        <v>47</v>
      </c>
      <c r="D510" s="8">
        <f t="shared" si="28"/>
        <v>14.968152866242038</v>
      </c>
      <c r="E510" s="6">
        <v>13</v>
      </c>
      <c r="F510">
        <f t="shared" si="29"/>
        <v>47.874290165245462</v>
      </c>
      <c r="G510">
        <f t="shared" si="30"/>
        <v>22.500916377665366</v>
      </c>
      <c r="H510">
        <f t="shared" si="31"/>
        <v>175.96500293571373</v>
      </c>
    </row>
    <row r="511" spans="1:8" ht="15.75" x14ac:dyDescent="0.25">
      <c r="A511" s="7" t="s">
        <v>4</v>
      </c>
      <c r="B511" s="6" t="s">
        <v>22</v>
      </c>
      <c r="C511" s="6">
        <v>19</v>
      </c>
      <c r="D511" s="8">
        <f t="shared" si="28"/>
        <v>6.0509554140127388</v>
      </c>
      <c r="E511" s="6">
        <v>13</v>
      </c>
      <c r="F511">
        <f t="shared" si="29"/>
        <v>4.7757459239953679</v>
      </c>
      <c r="G511">
        <f t="shared" si="30"/>
        <v>2.2446005842778227</v>
      </c>
      <c r="H511">
        <f t="shared" si="31"/>
        <v>28.756616595650822</v>
      </c>
    </row>
    <row r="512" spans="1:8" ht="15.75" x14ac:dyDescent="0.25">
      <c r="A512" s="7" t="s">
        <v>39</v>
      </c>
      <c r="B512" s="6" t="s">
        <v>31</v>
      </c>
      <c r="C512" s="6">
        <v>20</v>
      </c>
      <c r="D512" s="8">
        <f t="shared" si="28"/>
        <v>6.3694267515923562</v>
      </c>
      <c r="E512" s="6">
        <v>13</v>
      </c>
      <c r="F512">
        <f t="shared" si="29"/>
        <v>5.4417005351814183</v>
      </c>
      <c r="G512">
        <f t="shared" si="30"/>
        <v>2.5575992515352666</v>
      </c>
      <c r="H512">
        <f t="shared" si="31"/>
        <v>31.863287086593701</v>
      </c>
    </row>
    <row r="513" spans="1:8" ht="15.75" x14ac:dyDescent="0.25">
      <c r="A513" s="7" t="s">
        <v>4</v>
      </c>
      <c r="B513" s="6" t="s">
        <v>22</v>
      </c>
      <c r="C513" s="6">
        <v>10.5</v>
      </c>
      <c r="D513" s="8">
        <f t="shared" si="28"/>
        <v>3.3439490445859872</v>
      </c>
      <c r="E513" s="6">
        <v>13</v>
      </c>
      <c r="F513">
        <f t="shared" si="29"/>
        <v>1.0556988911679681</v>
      </c>
      <c r="G513">
        <f t="shared" si="30"/>
        <v>0.496178478848945</v>
      </c>
      <c r="H513">
        <f t="shared" si="31"/>
        <v>8.7823185032423901</v>
      </c>
    </row>
    <row r="514" spans="1:8" ht="15.75" x14ac:dyDescent="0.25">
      <c r="A514" s="7"/>
      <c r="B514" s="6" t="s">
        <v>45</v>
      </c>
      <c r="C514" s="6">
        <v>25</v>
      </c>
      <c r="D514" s="8">
        <f t="shared" ref="D514:D550" si="32">C514/3.14</f>
        <v>7.9617834394904454</v>
      </c>
      <c r="E514" s="6">
        <v>13</v>
      </c>
      <c r="F514">
        <f t="shared" si="29"/>
        <v>9.6021972115884662</v>
      </c>
      <c r="G514">
        <f t="shared" ref="G514:G550" si="33">F514*0.47</f>
        <v>4.5130326894465789</v>
      </c>
      <c r="H514">
        <f t="shared" si="31"/>
        <v>49.786386072802657</v>
      </c>
    </row>
    <row r="515" spans="1:8" ht="15.75" x14ac:dyDescent="0.25">
      <c r="A515" s="7" t="s">
        <v>39</v>
      </c>
      <c r="B515" s="6" t="s">
        <v>31</v>
      </c>
      <c r="C515" s="6">
        <v>28</v>
      </c>
      <c r="D515" s="8">
        <f t="shared" si="32"/>
        <v>8.9171974522292992</v>
      </c>
      <c r="E515" s="6">
        <v>13</v>
      </c>
      <c r="F515">
        <f t="shared" ref="F515:F550" si="34">EXP(2.545*LN(D515)-3.018)</f>
        <v>12.812400007802271</v>
      </c>
      <c r="G515">
        <f t="shared" si="33"/>
        <v>6.0218280036670668</v>
      </c>
      <c r="H515">
        <f t="shared" ref="H515:H550" si="35">PI()*((D515/2)^2)</f>
        <v>62.452042689723655</v>
      </c>
    </row>
    <row r="516" spans="1:8" ht="15.75" x14ac:dyDescent="0.25">
      <c r="A516" s="7" t="s">
        <v>1</v>
      </c>
      <c r="B516" s="6" t="s">
        <v>57</v>
      </c>
      <c r="C516" s="6">
        <v>26</v>
      </c>
      <c r="D516" s="8">
        <f t="shared" si="32"/>
        <v>8.2802547770700627</v>
      </c>
      <c r="E516" s="6">
        <v>13</v>
      </c>
      <c r="F516">
        <f t="shared" si="34"/>
        <v>10.610124252760826</v>
      </c>
      <c r="G516">
        <f t="shared" si="33"/>
        <v>4.9867583987975879</v>
      </c>
      <c r="H516">
        <f t="shared" si="35"/>
        <v>53.848955176343352</v>
      </c>
    </row>
    <row r="517" spans="1:8" ht="15.75" x14ac:dyDescent="0.25">
      <c r="A517" s="7" t="s">
        <v>4</v>
      </c>
      <c r="B517" s="6" t="s">
        <v>22</v>
      </c>
      <c r="C517" s="6">
        <v>26</v>
      </c>
      <c r="D517" s="8">
        <f t="shared" si="32"/>
        <v>8.2802547770700627</v>
      </c>
      <c r="E517" s="6">
        <v>13</v>
      </c>
      <c r="F517">
        <f t="shared" si="34"/>
        <v>10.610124252760826</v>
      </c>
      <c r="G517">
        <f t="shared" si="33"/>
        <v>4.9867583987975879</v>
      </c>
      <c r="H517">
        <f t="shared" si="35"/>
        <v>53.848955176343352</v>
      </c>
    </row>
    <row r="518" spans="1:8" ht="15.75" x14ac:dyDescent="0.25">
      <c r="A518" s="7" t="s">
        <v>39</v>
      </c>
      <c r="B518" s="6" t="s">
        <v>31</v>
      </c>
      <c r="C518" s="6">
        <v>36</v>
      </c>
      <c r="D518" s="8">
        <f t="shared" si="32"/>
        <v>11.464968152866241</v>
      </c>
      <c r="E518" s="6">
        <v>13</v>
      </c>
      <c r="F518">
        <f t="shared" si="34"/>
        <v>24.288638087192005</v>
      </c>
      <c r="G518">
        <f t="shared" si="33"/>
        <v>11.415659900980241</v>
      </c>
      <c r="H518">
        <f t="shared" si="35"/>
        <v>103.2370501605636</v>
      </c>
    </row>
    <row r="519" spans="1:8" ht="15.75" x14ac:dyDescent="0.25">
      <c r="A519" s="7" t="s">
        <v>1</v>
      </c>
      <c r="B519" s="6" t="s">
        <v>57</v>
      </c>
      <c r="C519" s="6">
        <v>21</v>
      </c>
      <c r="D519" s="8">
        <f t="shared" si="32"/>
        <v>6.6878980891719744</v>
      </c>
      <c r="E519" s="6">
        <v>13</v>
      </c>
      <c r="F519">
        <f t="shared" si="34"/>
        <v>6.1611446384234441</v>
      </c>
      <c r="G519">
        <f t="shared" si="33"/>
        <v>2.8957379800590184</v>
      </c>
      <c r="H519">
        <f t="shared" si="35"/>
        <v>35.12927401296956</v>
      </c>
    </row>
    <row r="520" spans="1:8" ht="15.75" x14ac:dyDescent="0.25">
      <c r="A520" s="7" t="s">
        <v>4</v>
      </c>
      <c r="B520" s="6" t="s">
        <v>22</v>
      </c>
      <c r="C520" s="6">
        <v>15</v>
      </c>
      <c r="D520" s="8">
        <f t="shared" si="32"/>
        <v>4.7770700636942669</v>
      </c>
      <c r="E520" s="6">
        <v>13</v>
      </c>
      <c r="F520">
        <f t="shared" si="34"/>
        <v>2.6167700084154584</v>
      </c>
      <c r="G520">
        <f t="shared" si="33"/>
        <v>1.2298819039552653</v>
      </c>
      <c r="H520">
        <f t="shared" si="35"/>
        <v>17.923098986208956</v>
      </c>
    </row>
    <row r="521" spans="1:8" ht="15.75" x14ac:dyDescent="0.25">
      <c r="A521" s="7" t="s">
        <v>39</v>
      </c>
      <c r="B521" s="6" t="s">
        <v>31</v>
      </c>
      <c r="C521" s="6">
        <v>10</v>
      </c>
      <c r="D521" s="8">
        <f t="shared" si="32"/>
        <v>3.1847133757961781</v>
      </c>
      <c r="E521" s="6">
        <v>13</v>
      </c>
      <c r="F521">
        <f t="shared" si="34"/>
        <v>0.93242369043444173</v>
      </c>
      <c r="G521">
        <f t="shared" si="33"/>
        <v>0.43823913450418761</v>
      </c>
      <c r="H521">
        <f t="shared" si="35"/>
        <v>7.9658217716484252</v>
      </c>
    </row>
    <row r="522" spans="1:8" ht="15.75" x14ac:dyDescent="0.25">
      <c r="A522" s="7" t="s">
        <v>3</v>
      </c>
      <c r="B522" s="6" t="s">
        <v>21</v>
      </c>
      <c r="C522" s="6">
        <v>27</v>
      </c>
      <c r="D522" s="8">
        <f t="shared" si="32"/>
        <v>8.598726114649681</v>
      </c>
      <c r="E522" s="6">
        <v>14</v>
      </c>
      <c r="F522">
        <f t="shared" si="34"/>
        <v>11.679764309136601</v>
      </c>
      <c r="G522">
        <f t="shared" si="33"/>
        <v>5.4894892252942027</v>
      </c>
      <c r="H522">
        <f t="shared" si="35"/>
        <v>58.070840715317019</v>
      </c>
    </row>
    <row r="523" spans="1:8" ht="15.75" x14ac:dyDescent="0.25">
      <c r="A523" s="7" t="s">
        <v>1</v>
      </c>
      <c r="B523" s="6" t="s">
        <v>57</v>
      </c>
      <c r="C523" s="6">
        <v>34.5</v>
      </c>
      <c r="D523" s="8">
        <f t="shared" si="32"/>
        <v>10.987261146496815</v>
      </c>
      <c r="E523" s="6">
        <v>14</v>
      </c>
      <c r="F523">
        <f t="shared" si="34"/>
        <v>21.795302259248917</v>
      </c>
      <c r="G523">
        <f t="shared" si="33"/>
        <v>10.243792061846991</v>
      </c>
      <c r="H523">
        <f t="shared" si="35"/>
        <v>94.813193637045387</v>
      </c>
    </row>
    <row r="524" spans="1:8" ht="15.75" x14ac:dyDescent="0.25">
      <c r="A524" s="7"/>
      <c r="B524" s="6" t="s">
        <v>72</v>
      </c>
      <c r="C524" s="6">
        <v>29</v>
      </c>
      <c r="D524" s="8">
        <f t="shared" si="32"/>
        <v>9.2356687898089174</v>
      </c>
      <c r="E524" s="6">
        <v>14</v>
      </c>
      <c r="F524">
        <f t="shared" si="34"/>
        <v>14.009292529252955</v>
      </c>
      <c r="G524">
        <f t="shared" si="33"/>
        <v>6.5843674887488879</v>
      </c>
      <c r="H524">
        <f t="shared" si="35"/>
        <v>66.992561099563275</v>
      </c>
    </row>
    <row r="525" spans="1:8" ht="15.75" x14ac:dyDescent="0.25">
      <c r="A525" s="7"/>
      <c r="B525" s="6" t="s">
        <v>46</v>
      </c>
      <c r="C525" s="6">
        <v>51</v>
      </c>
      <c r="D525" s="8">
        <f t="shared" si="32"/>
        <v>16.242038216560509</v>
      </c>
      <c r="E525" s="6">
        <v>14</v>
      </c>
      <c r="F525">
        <f t="shared" si="34"/>
        <v>58.935829092099965</v>
      </c>
      <c r="G525">
        <f t="shared" si="33"/>
        <v>27.699839673286981</v>
      </c>
      <c r="H525">
        <f t="shared" si="35"/>
        <v>207.19102428057556</v>
      </c>
    </row>
    <row r="526" spans="1:8" ht="15.75" x14ac:dyDescent="0.25">
      <c r="A526" s="7" t="s">
        <v>75</v>
      </c>
      <c r="B526" s="6" t="s">
        <v>69</v>
      </c>
      <c r="C526" s="6">
        <v>20</v>
      </c>
      <c r="D526" s="8">
        <f t="shared" si="32"/>
        <v>6.3694267515923562</v>
      </c>
      <c r="E526" s="6">
        <v>14</v>
      </c>
      <c r="F526">
        <f t="shared" si="34"/>
        <v>5.4417005351814183</v>
      </c>
      <c r="G526">
        <f t="shared" si="33"/>
        <v>2.5575992515352666</v>
      </c>
      <c r="H526">
        <f t="shared" si="35"/>
        <v>31.863287086593701</v>
      </c>
    </row>
    <row r="527" spans="1:8" ht="15.75" x14ac:dyDescent="0.25">
      <c r="A527" s="7"/>
      <c r="B527" s="6" t="s">
        <v>52</v>
      </c>
      <c r="C527" s="6">
        <v>80</v>
      </c>
      <c r="D527" s="8">
        <f t="shared" si="32"/>
        <v>25.477707006369425</v>
      </c>
      <c r="E527" s="6">
        <v>14</v>
      </c>
      <c r="F527">
        <f t="shared" si="34"/>
        <v>185.34348132760283</v>
      </c>
      <c r="G527">
        <f t="shared" si="33"/>
        <v>87.111436223973328</v>
      </c>
      <c r="H527">
        <f t="shared" si="35"/>
        <v>509.81259338549921</v>
      </c>
    </row>
    <row r="528" spans="1:8" ht="15.75" x14ac:dyDescent="0.25">
      <c r="A528" s="7" t="s">
        <v>2</v>
      </c>
      <c r="B528" s="6" t="s">
        <v>20</v>
      </c>
      <c r="C528" s="6">
        <v>10</v>
      </c>
      <c r="D528" s="8">
        <f t="shared" si="32"/>
        <v>3.1847133757961781</v>
      </c>
      <c r="E528" s="6">
        <v>14</v>
      </c>
      <c r="F528">
        <f t="shared" si="34"/>
        <v>0.93242369043444173</v>
      </c>
      <c r="G528">
        <f t="shared" si="33"/>
        <v>0.43823913450418761</v>
      </c>
      <c r="H528">
        <f t="shared" si="35"/>
        <v>7.9658217716484252</v>
      </c>
    </row>
    <row r="529" spans="1:8" ht="15.75" x14ac:dyDescent="0.25">
      <c r="A529" s="7"/>
      <c r="B529" s="6" t="s">
        <v>52</v>
      </c>
      <c r="C529" s="6">
        <v>79</v>
      </c>
      <c r="D529" s="8">
        <f t="shared" si="32"/>
        <v>25.159235668789808</v>
      </c>
      <c r="E529" s="6">
        <v>14</v>
      </c>
      <c r="F529">
        <f t="shared" si="34"/>
        <v>179.50404791485619</v>
      </c>
      <c r="G529">
        <f t="shared" si="33"/>
        <v>84.366902519982403</v>
      </c>
      <c r="H529">
        <f t="shared" si="35"/>
        <v>497.14693676857826</v>
      </c>
    </row>
    <row r="530" spans="1:8" ht="15.75" x14ac:dyDescent="0.25">
      <c r="A530" s="7"/>
      <c r="B530" s="6" t="s">
        <v>52</v>
      </c>
      <c r="C530" s="6">
        <v>50</v>
      </c>
      <c r="D530" s="8">
        <f t="shared" si="32"/>
        <v>15.923566878980891</v>
      </c>
      <c r="E530" s="6">
        <v>14</v>
      </c>
      <c r="F530">
        <f t="shared" si="34"/>
        <v>56.039204324455426</v>
      </c>
      <c r="G530">
        <f t="shared" si="33"/>
        <v>26.338426032494048</v>
      </c>
      <c r="H530">
        <f t="shared" si="35"/>
        <v>199.14554429121063</v>
      </c>
    </row>
    <row r="531" spans="1:8" ht="15.75" x14ac:dyDescent="0.25">
      <c r="A531" s="7" t="s">
        <v>75</v>
      </c>
      <c r="B531" s="6" t="s">
        <v>69</v>
      </c>
      <c r="C531" s="6">
        <v>85</v>
      </c>
      <c r="D531" s="8">
        <f t="shared" si="32"/>
        <v>27.070063694267514</v>
      </c>
      <c r="E531" s="6">
        <v>14</v>
      </c>
      <c r="F531">
        <f t="shared" si="34"/>
        <v>216.26411643012386</v>
      </c>
      <c r="G531">
        <f t="shared" si="33"/>
        <v>101.64413472215821</v>
      </c>
      <c r="H531">
        <f t="shared" si="35"/>
        <v>575.53062300159877</v>
      </c>
    </row>
    <row r="532" spans="1:8" ht="15.75" x14ac:dyDescent="0.25">
      <c r="A532" s="7"/>
      <c r="B532" s="6" t="s">
        <v>52</v>
      </c>
      <c r="C532" s="6">
        <v>79</v>
      </c>
      <c r="D532" s="8">
        <f t="shared" si="32"/>
        <v>25.159235668789808</v>
      </c>
      <c r="E532" s="6">
        <v>14</v>
      </c>
      <c r="F532">
        <f t="shared" si="34"/>
        <v>179.50404791485619</v>
      </c>
      <c r="G532">
        <f t="shared" si="33"/>
        <v>84.366902519982403</v>
      </c>
      <c r="H532">
        <f t="shared" si="35"/>
        <v>497.14693676857826</v>
      </c>
    </row>
    <row r="533" spans="1:8" ht="15.75" x14ac:dyDescent="0.25">
      <c r="A533" s="7"/>
      <c r="B533" s="6" t="s">
        <v>42</v>
      </c>
      <c r="C533" s="6">
        <v>10</v>
      </c>
      <c r="D533" s="8">
        <f t="shared" si="32"/>
        <v>3.1847133757961781</v>
      </c>
      <c r="E533" s="6">
        <v>14</v>
      </c>
      <c r="F533">
        <f t="shared" si="34"/>
        <v>0.93242369043444173</v>
      </c>
      <c r="G533">
        <f t="shared" si="33"/>
        <v>0.43823913450418761</v>
      </c>
      <c r="H533">
        <f t="shared" si="35"/>
        <v>7.9658217716484252</v>
      </c>
    </row>
    <row r="534" spans="1:8" ht="15.75" x14ac:dyDescent="0.25">
      <c r="A534" s="7" t="s">
        <v>40</v>
      </c>
      <c r="B534" s="6" t="s">
        <v>24</v>
      </c>
      <c r="C534" s="6">
        <v>17</v>
      </c>
      <c r="D534" s="8">
        <f t="shared" si="32"/>
        <v>5.4140127388535033</v>
      </c>
      <c r="E534" s="6">
        <v>14</v>
      </c>
      <c r="F534">
        <f t="shared" si="34"/>
        <v>3.5983698908858401</v>
      </c>
      <c r="G534">
        <f t="shared" si="33"/>
        <v>1.6912338487163447</v>
      </c>
      <c r="H534">
        <f t="shared" si="35"/>
        <v>23.021224920063954</v>
      </c>
    </row>
    <row r="535" spans="1:8" ht="15.75" x14ac:dyDescent="0.25">
      <c r="A535" s="7" t="s">
        <v>40</v>
      </c>
      <c r="B535" s="6" t="s">
        <v>24</v>
      </c>
      <c r="C535" s="6">
        <v>25</v>
      </c>
      <c r="D535" s="8">
        <f t="shared" si="32"/>
        <v>7.9617834394904454</v>
      </c>
      <c r="E535" s="6">
        <v>14</v>
      </c>
      <c r="F535">
        <f t="shared" si="34"/>
        <v>9.6021972115884662</v>
      </c>
      <c r="G535">
        <f t="shared" si="33"/>
        <v>4.5130326894465789</v>
      </c>
      <c r="H535">
        <f t="shared" si="35"/>
        <v>49.786386072802657</v>
      </c>
    </row>
    <row r="536" spans="1:8" ht="15.75" x14ac:dyDescent="0.25">
      <c r="A536" s="7" t="s">
        <v>40</v>
      </c>
      <c r="B536" s="6" t="s">
        <v>24</v>
      </c>
      <c r="C536" s="6">
        <v>29</v>
      </c>
      <c r="D536" s="8">
        <f t="shared" si="32"/>
        <v>9.2356687898089174</v>
      </c>
      <c r="E536" s="6">
        <v>14</v>
      </c>
      <c r="F536">
        <f t="shared" si="34"/>
        <v>14.009292529252955</v>
      </c>
      <c r="G536">
        <f t="shared" si="33"/>
        <v>6.5843674887488879</v>
      </c>
      <c r="H536">
        <f t="shared" si="35"/>
        <v>66.992561099563275</v>
      </c>
    </row>
    <row r="537" spans="1:8" ht="15.75" x14ac:dyDescent="0.25">
      <c r="A537" s="7" t="s">
        <v>40</v>
      </c>
      <c r="B537" s="6" t="s">
        <v>24</v>
      </c>
      <c r="C537" s="6">
        <v>14</v>
      </c>
      <c r="D537" s="8">
        <f t="shared" si="32"/>
        <v>4.4585987261146496</v>
      </c>
      <c r="E537" s="6">
        <v>14</v>
      </c>
      <c r="F537">
        <f t="shared" si="34"/>
        <v>2.1953772026521454</v>
      </c>
      <c r="G537">
        <f t="shared" si="33"/>
        <v>1.0318272852465082</v>
      </c>
      <c r="H537">
        <f t="shared" si="35"/>
        <v>15.613010672430914</v>
      </c>
    </row>
    <row r="538" spans="1:8" ht="15.75" x14ac:dyDescent="0.25">
      <c r="A538" s="7" t="s">
        <v>17</v>
      </c>
      <c r="B538" s="6" t="s">
        <v>24</v>
      </c>
      <c r="C538" s="6">
        <v>17</v>
      </c>
      <c r="D538" s="8">
        <f t="shared" si="32"/>
        <v>5.4140127388535033</v>
      </c>
      <c r="E538" s="6">
        <v>14</v>
      </c>
      <c r="F538">
        <f t="shared" si="34"/>
        <v>3.5983698908858401</v>
      </c>
      <c r="G538">
        <f t="shared" si="33"/>
        <v>1.6912338487163447</v>
      </c>
      <c r="H538">
        <f t="shared" si="35"/>
        <v>23.021224920063954</v>
      </c>
    </row>
    <row r="539" spans="1:8" ht="15.75" x14ac:dyDescent="0.25">
      <c r="A539" s="7"/>
      <c r="B539" s="6" t="s">
        <v>65</v>
      </c>
      <c r="C539" s="6">
        <v>24</v>
      </c>
      <c r="D539" s="8">
        <f t="shared" si="32"/>
        <v>7.6433121019108281</v>
      </c>
      <c r="E539" s="6">
        <v>14</v>
      </c>
      <c r="F539">
        <f t="shared" si="34"/>
        <v>8.6546778998739011</v>
      </c>
      <c r="G539">
        <f t="shared" si="33"/>
        <v>4.0676986129407329</v>
      </c>
      <c r="H539">
        <f t="shared" si="35"/>
        <v>45.883133404694938</v>
      </c>
    </row>
    <row r="540" spans="1:8" ht="15.75" x14ac:dyDescent="0.25">
      <c r="A540" s="7" t="s">
        <v>76</v>
      </c>
      <c r="B540" s="6" t="s">
        <v>73</v>
      </c>
      <c r="C540" s="6">
        <v>14</v>
      </c>
      <c r="D540" s="8">
        <f t="shared" si="32"/>
        <v>4.4585987261146496</v>
      </c>
      <c r="E540" s="6">
        <v>14</v>
      </c>
      <c r="F540">
        <f t="shared" si="34"/>
        <v>2.1953772026521454</v>
      </c>
      <c r="G540">
        <f t="shared" si="33"/>
        <v>1.0318272852465082</v>
      </c>
      <c r="H540">
        <f t="shared" si="35"/>
        <v>15.613010672430914</v>
      </c>
    </row>
    <row r="541" spans="1:8" ht="15.75" x14ac:dyDescent="0.25">
      <c r="A541" s="9" t="s">
        <v>35</v>
      </c>
      <c r="B541" s="6" t="s">
        <v>37</v>
      </c>
      <c r="C541" s="6">
        <v>12.5</v>
      </c>
      <c r="D541" s="8">
        <f t="shared" si="32"/>
        <v>3.9808917197452227</v>
      </c>
      <c r="E541" s="6">
        <v>14</v>
      </c>
      <c r="F541">
        <f t="shared" si="34"/>
        <v>1.6453158534586896</v>
      </c>
      <c r="G541">
        <f t="shared" si="33"/>
        <v>0.77329845112558404</v>
      </c>
      <c r="H541">
        <f t="shared" si="35"/>
        <v>12.446596518200664</v>
      </c>
    </row>
    <row r="542" spans="1:8" ht="15.75" x14ac:dyDescent="0.25">
      <c r="A542" s="7"/>
      <c r="B542" s="6" t="s">
        <v>46</v>
      </c>
      <c r="C542" s="6">
        <v>67</v>
      </c>
      <c r="D542" s="8">
        <f t="shared" si="32"/>
        <v>21.337579617834393</v>
      </c>
      <c r="E542" s="6">
        <v>14</v>
      </c>
      <c r="F542">
        <f t="shared" si="34"/>
        <v>118.02490842689835</v>
      </c>
      <c r="G542">
        <f t="shared" si="33"/>
        <v>55.471706960642223</v>
      </c>
      <c r="H542">
        <f t="shared" si="35"/>
        <v>357.58573932929778</v>
      </c>
    </row>
    <row r="543" spans="1:8" ht="15.75" x14ac:dyDescent="0.25">
      <c r="A543" s="7"/>
      <c r="B543" s="6" t="s">
        <v>46</v>
      </c>
      <c r="C543" s="6">
        <v>71</v>
      </c>
      <c r="D543" s="8">
        <f t="shared" si="32"/>
        <v>22.611464968152866</v>
      </c>
      <c r="E543" s="6">
        <v>14</v>
      </c>
      <c r="F543">
        <f t="shared" si="34"/>
        <v>136.79360558186349</v>
      </c>
      <c r="G543">
        <f t="shared" si="33"/>
        <v>64.292994623475835</v>
      </c>
      <c r="H543">
        <f t="shared" si="35"/>
        <v>401.5570755087972</v>
      </c>
    </row>
    <row r="544" spans="1:8" ht="15.75" x14ac:dyDescent="0.25">
      <c r="A544" s="7"/>
      <c r="B544" s="6" t="s">
        <v>74</v>
      </c>
      <c r="C544" s="6">
        <v>11</v>
      </c>
      <c r="D544" s="8">
        <f t="shared" si="32"/>
        <v>3.5031847133757958</v>
      </c>
      <c r="E544" s="6">
        <v>14</v>
      </c>
      <c r="F544">
        <f t="shared" si="34"/>
        <v>1.1883864272051015</v>
      </c>
      <c r="G544">
        <f t="shared" si="33"/>
        <v>0.55854162078639769</v>
      </c>
      <c r="H544">
        <f t="shared" si="35"/>
        <v>9.6386443436945939</v>
      </c>
    </row>
    <row r="545" spans="1:8" ht="15.75" x14ac:dyDescent="0.25">
      <c r="A545" s="7" t="s">
        <v>2</v>
      </c>
      <c r="B545" s="6" t="s">
        <v>20</v>
      </c>
      <c r="C545" s="6">
        <v>21</v>
      </c>
      <c r="D545" s="8">
        <f t="shared" si="32"/>
        <v>6.6878980891719744</v>
      </c>
      <c r="E545" s="6">
        <v>14</v>
      </c>
      <c r="F545">
        <f t="shared" si="34"/>
        <v>6.1611446384234441</v>
      </c>
      <c r="G545">
        <f t="shared" si="33"/>
        <v>2.8957379800590184</v>
      </c>
      <c r="H545">
        <f t="shared" si="35"/>
        <v>35.12927401296956</v>
      </c>
    </row>
    <row r="546" spans="1:8" ht="15.75" x14ac:dyDescent="0.25">
      <c r="A546" s="7"/>
      <c r="B546" s="6" t="s">
        <v>46</v>
      </c>
      <c r="C546" s="6">
        <v>44</v>
      </c>
      <c r="D546" s="8">
        <f t="shared" si="32"/>
        <v>14.012738853503183</v>
      </c>
      <c r="E546" s="6">
        <v>14</v>
      </c>
      <c r="F546">
        <f t="shared" si="34"/>
        <v>40.476258507180518</v>
      </c>
      <c r="G546">
        <f t="shared" si="33"/>
        <v>19.023841498374843</v>
      </c>
      <c r="H546">
        <f t="shared" si="35"/>
        <v>154.2183094991135</v>
      </c>
    </row>
    <row r="547" spans="1:8" ht="15.75" x14ac:dyDescent="0.25">
      <c r="A547" s="7"/>
      <c r="B547" s="6" t="s">
        <v>46</v>
      </c>
      <c r="C547" s="6">
        <v>76</v>
      </c>
      <c r="D547" s="8">
        <f t="shared" si="32"/>
        <v>24.203821656050955</v>
      </c>
      <c r="E547" s="6">
        <v>14</v>
      </c>
      <c r="F547">
        <f t="shared" si="34"/>
        <v>162.66116993516289</v>
      </c>
      <c r="G547">
        <f t="shared" si="33"/>
        <v>76.450749869526547</v>
      </c>
      <c r="H547">
        <f t="shared" si="35"/>
        <v>460.10586553041315</v>
      </c>
    </row>
    <row r="548" spans="1:8" ht="15.75" x14ac:dyDescent="0.25">
      <c r="A548" s="7"/>
      <c r="B548" s="6" t="s">
        <v>46</v>
      </c>
      <c r="C548" s="6">
        <v>37</v>
      </c>
      <c r="D548" s="8">
        <f t="shared" si="32"/>
        <v>11.783439490445859</v>
      </c>
      <c r="E548" s="6">
        <v>14</v>
      </c>
      <c r="F548">
        <f t="shared" si="34"/>
        <v>26.042740712103306</v>
      </c>
      <c r="G548">
        <f t="shared" si="33"/>
        <v>12.240088134688554</v>
      </c>
      <c r="H548">
        <f t="shared" si="35"/>
        <v>109.05210005386697</v>
      </c>
    </row>
    <row r="549" spans="1:8" ht="15.75" x14ac:dyDescent="0.25">
      <c r="A549" s="7"/>
      <c r="B549" s="6" t="s">
        <v>46</v>
      </c>
      <c r="C549" s="6">
        <v>99</v>
      </c>
      <c r="D549" s="8">
        <f t="shared" si="32"/>
        <v>31.528662420382165</v>
      </c>
      <c r="E549" s="6">
        <v>14</v>
      </c>
      <c r="F549">
        <f t="shared" si="34"/>
        <v>318.79013197916419</v>
      </c>
      <c r="G549">
        <f t="shared" si="33"/>
        <v>149.83136203020715</v>
      </c>
      <c r="H549">
        <f t="shared" si="35"/>
        <v>780.73019183926226</v>
      </c>
    </row>
    <row r="550" spans="1:8" ht="15.75" x14ac:dyDescent="0.25">
      <c r="A550" s="9" t="s">
        <v>17</v>
      </c>
      <c r="B550" s="6" t="s">
        <v>74</v>
      </c>
      <c r="C550" s="6">
        <v>9</v>
      </c>
      <c r="D550" s="8">
        <f t="shared" si="32"/>
        <v>2.8662420382165603</v>
      </c>
      <c r="E550" s="6">
        <v>14</v>
      </c>
      <c r="F550">
        <f t="shared" si="34"/>
        <v>0.71311650094821233</v>
      </c>
      <c r="G550">
        <f t="shared" si="33"/>
        <v>0.33516475544565977</v>
      </c>
      <c r="H550">
        <f t="shared" si="35"/>
        <v>6.4523156350352249</v>
      </c>
    </row>
  </sheetData>
  <mergeCells count="1">
    <mergeCell ref="I1:K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pivot</vt:lpstr>
      <vt:lpstr>Parcelas de Mangunde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itel P651W</dc:creator>
  <cp:lastModifiedBy>Miro Jacob</cp:lastModifiedBy>
  <dcterms:created xsi:type="dcterms:W3CDTF">2006-09-15T22:00:00Z</dcterms:created>
  <dcterms:modified xsi:type="dcterms:W3CDTF">2023-10-24T14:37:13Z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be39e5f250e94f148e4a0bddaf85f44a</vt:lpwstr>
  </property>
</Properties>
</file>